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https://wmcanet.sharepoint.com/sites/CombinedAuthoritiesProgrammeCAP/Shared Documents/General/MRP Files/Policy research/HiAP/Publication/Final Docs Ready for Upload/"/>
    </mc:Choice>
  </mc:AlternateContent>
  <xr:revisionPtr revIDLastSave="3723" documentId="8_{2AC90A06-1A4F-449E-A6FC-6465E4DA5BBC}" xr6:coauthVersionLast="47" xr6:coauthVersionMax="47" xr10:uidLastSave="{2755B867-19AF-4BE2-BFAE-36919F5C5645}"/>
  <workbookProtection workbookAlgorithmName="SHA-512" workbookHashValue="vQABIqqrQwlxZEiKwKXITKJMG/CaJv9jXYSQnn68tki7k3jNcHn1/GmWP9sSWKtpSt1XnC6GKGrGiSrtQE0HSQ==" workbookSaltValue="b52g0iqrcQjmHVB77NzifQ==" workbookSpinCount="100000" lockStructure="1"/>
  <bookViews>
    <workbookView xWindow="-23550" yWindow="-21720" windowWidth="38640" windowHeight="21240" xr2:uid="{6F89E649-1070-4E73-ACEC-E09285FB49D4}"/>
  </bookViews>
  <sheets>
    <sheet name="How to use" sheetId="34" r:id="rId1"/>
    <sheet name="Step1_Prioritisation Criteria" sheetId="19" r:id="rId2"/>
    <sheet name="Step2_Rating System" sheetId="20" r:id="rId3"/>
    <sheet name="At a glance" sheetId="24" r:id="rId4"/>
    <sheet name="Analysis" sheetId="5" r:id="rId5"/>
    <sheet name="Backend" sheetId="25" state="hidden" r:id="rId6"/>
    <sheet name="Economy" sheetId="6" r:id="rId7"/>
    <sheet name="Skills, employment and AEB" sheetId="27" r:id="rId8"/>
    <sheet name="Transport" sheetId="28" r:id="rId9"/>
    <sheet name="Housing" sheetId="29" r:id="rId10"/>
    <sheet name="Environment and place" sheetId="30" r:id="rId11"/>
    <sheet name="Health and social care" sheetId="31" r:id="rId12"/>
    <sheet name="Arts and culture" sheetId="32" r:id="rId13"/>
    <sheet name="Policing, crime, and safety" sheetId="33"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31" l="1"/>
  <c r="G6" i="31"/>
  <c r="F6" i="31"/>
  <c r="E6" i="31"/>
  <c r="D6" i="31"/>
  <c r="H6" i="30"/>
  <c r="G6" i="30"/>
  <c r="F6" i="30"/>
  <c r="E6" i="30"/>
  <c r="D6" i="30"/>
  <c r="H6" i="29"/>
  <c r="G6" i="29"/>
  <c r="F6" i="29"/>
  <c r="E6" i="29"/>
  <c r="D6" i="29"/>
  <c r="H6" i="28"/>
  <c r="G6" i="28"/>
  <c r="F6" i="28"/>
  <c r="E6" i="28"/>
  <c r="D6" i="28"/>
  <c r="H6" i="27"/>
  <c r="G6" i="27"/>
  <c r="F6" i="27"/>
  <c r="E6" i="27"/>
  <c r="D6" i="27"/>
  <c r="H6" i="33"/>
  <c r="G6" i="33"/>
  <c r="F6" i="33"/>
  <c r="E6" i="33"/>
  <c r="D6" i="33"/>
  <c r="H6" i="32"/>
  <c r="G6" i="32"/>
  <c r="F6" i="32"/>
  <c r="E6" i="32"/>
  <c r="D6" i="32"/>
  <c r="H6" i="6"/>
  <c r="G6" i="6"/>
  <c r="F6" i="6"/>
  <c r="E6" i="6"/>
  <c r="D6" i="6"/>
  <c r="Y5" i="5" l="1"/>
  <c r="C4" i="5"/>
  <c r="K2" i="25"/>
  <c r="G5" i="25"/>
  <c r="G4" i="25"/>
  <c r="G3" i="25"/>
  <c r="G2" i="25"/>
  <c r="N5" i="5"/>
  <c r="Q20" i="25"/>
  <c r="V5" i="5" s="1"/>
  <c r="Q19" i="25"/>
  <c r="T5" i="5" s="1"/>
  <c r="O24" i="25"/>
  <c r="R5" i="5" s="1"/>
  <c r="O23" i="25"/>
  <c r="Q5" i="5" s="1"/>
  <c r="O22" i="25"/>
  <c r="O5" i="5" s="1"/>
  <c r="O21" i="25"/>
  <c r="O20" i="25"/>
  <c r="D5" i="5" s="1"/>
  <c r="H9" i="25"/>
  <c r="G28" i="25" s="1"/>
  <c r="O19" i="25"/>
  <c r="H5" i="5" s="1"/>
  <c r="C9" i="25"/>
  <c r="B4" i="24"/>
  <c r="A39" i="25"/>
  <c r="A42" i="25"/>
  <c r="A41" i="25"/>
  <c r="A40" i="25"/>
  <c r="D38" i="25"/>
  <c r="O11" i="24" s="1"/>
  <c r="C38" i="25"/>
  <c r="P5" i="24" s="1"/>
  <c r="P28" i="25"/>
  <c r="K5" i="24" s="1"/>
  <c r="A11" i="25"/>
  <c r="A12" i="25"/>
  <c r="A13" i="25"/>
  <c r="A10" i="25"/>
  <c r="A21" i="25"/>
  <c r="A22" i="25"/>
  <c r="A23" i="25"/>
  <c r="A20" i="25"/>
  <c r="A30" i="25"/>
  <c r="A31" i="25"/>
  <c r="A32" i="25"/>
  <c r="A29" i="25"/>
  <c r="B27" i="25"/>
  <c r="M20" i="25" a="1"/>
  <c r="M20" i="25" s="1"/>
  <c r="L20" i="25" a="1"/>
  <c r="L20" i="25" s="1"/>
  <c r="J20" i="25" a="1"/>
  <c r="J20" i="25" s="1"/>
  <c r="I20" i="25" a="1"/>
  <c r="I20" i="25" s="1"/>
  <c r="G20" i="25" a="1"/>
  <c r="G20" i="25" s="1"/>
  <c r="F20" i="25" a="1"/>
  <c r="F20" i="25" s="1"/>
  <c r="D20" i="25" a="1"/>
  <c r="D20" i="25" s="1"/>
  <c r="C20" i="25" a="1"/>
  <c r="C20" i="25" s="1"/>
  <c r="B20" i="25" a="1"/>
  <c r="B20" i="25" s="1"/>
  <c r="R10" i="25" a="1"/>
  <c r="R10" i="25" s="1"/>
  <c r="Q10" i="25" a="1"/>
  <c r="Q10" i="25" s="1"/>
  <c r="P10" i="25" a="1"/>
  <c r="P10" i="25" s="1"/>
  <c r="N10" i="25" a="1"/>
  <c r="N10" i="25" s="1"/>
  <c r="M10" i="25" a="1"/>
  <c r="M10" i="25" s="1"/>
  <c r="L10" i="25" a="1"/>
  <c r="L10" i="25" s="1"/>
  <c r="K10" i="25" a="1"/>
  <c r="K10" i="25" s="1"/>
  <c r="I10" i="25" a="1"/>
  <c r="I10" i="25" s="1"/>
  <c r="H10" i="25" a="1"/>
  <c r="H10" i="25" s="1"/>
  <c r="G10" i="25" a="1"/>
  <c r="G10" i="25" s="1"/>
  <c r="E10" i="25" a="1"/>
  <c r="E10" i="25" s="1"/>
  <c r="D10" i="25" a="1"/>
  <c r="D10" i="25" s="1"/>
  <c r="C10" i="25" a="1"/>
  <c r="C10" i="25" s="1"/>
  <c r="B10" i="25" a="1"/>
  <c r="B10" i="25" s="1"/>
  <c r="M19" i="25"/>
  <c r="E38" i="25" s="1"/>
  <c r="P11" i="24" s="1"/>
  <c r="L19" i="25"/>
  <c r="L18" i="25"/>
  <c r="R2" i="25" s="1"/>
  <c r="J19" i="25"/>
  <c r="I19" i="25"/>
  <c r="B38" i="25" s="1"/>
  <c r="O5" i="24" s="1"/>
  <c r="I18" i="25"/>
  <c r="Q2" i="25" s="1"/>
  <c r="G19" i="25"/>
  <c r="T28" i="25" s="1"/>
  <c r="F19" i="25"/>
  <c r="S28" i="25" s="1"/>
  <c r="K11" i="24" s="1"/>
  <c r="F18" i="25"/>
  <c r="S27" i="25" s="1"/>
  <c r="D19" i="25"/>
  <c r="R28" i="25" s="1"/>
  <c r="C19" i="25"/>
  <c r="Q28" i="25" s="1"/>
  <c r="B19" i="25"/>
  <c r="B18" i="25"/>
  <c r="P27" i="25" s="1"/>
  <c r="R9" i="25"/>
  <c r="O28" i="25" s="1"/>
  <c r="Q9" i="25"/>
  <c r="N28" i="25" s="1"/>
  <c r="H11" i="24" s="1"/>
  <c r="P9" i="25"/>
  <c r="M28" i="25" s="1"/>
  <c r="P8" i="25"/>
  <c r="M27" i="25" s="1"/>
  <c r="N9" i="25"/>
  <c r="L28" i="25" s="1"/>
  <c r="M9" i="25"/>
  <c r="K28" i="25" s="1"/>
  <c r="L9" i="25"/>
  <c r="J28" i="25" s="1"/>
  <c r="K9" i="25"/>
  <c r="I28" i="25" s="1"/>
  <c r="K8" i="25"/>
  <c r="I27" i="25" s="1"/>
  <c r="I9" i="25"/>
  <c r="H28" i="25" s="1"/>
  <c r="G9" i="25"/>
  <c r="F28" i="25" s="1"/>
  <c r="G8" i="25"/>
  <c r="L2" i="25" s="1"/>
  <c r="W5" i="5" l="1"/>
  <c r="B37" i="25"/>
  <c r="T4" i="5"/>
  <c r="K12" i="24"/>
  <c r="U5" i="5"/>
  <c r="M11" i="24"/>
  <c r="P2" i="25"/>
  <c r="M5" i="24"/>
  <c r="S5" i="5"/>
  <c r="Q4" i="5"/>
  <c r="K4" i="24"/>
  <c r="O2" i="25"/>
  <c r="G12" i="24"/>
  <c r="N4" i="5"/>
  <c r="I11" i="24"/>
  <c r="P5" i="5"/>
  <c r="N2" i="25"/>
  <c r="J4" i="5"/>
  <c r="B12" i="24"/>
  <c r="K5" i="5"/>
  <c r="C11" i="24"/>
  <c r="J5" i="5"/>
  <c r="B11" i="24"/>
  <c r="M5" i="5"/>
  <c r="E11" i="24"/>
  <c r="L5" i="5"/>
  <c r="D11" i="24"/>
  <c r="M2" i="25"/>
  <c r="G5" i="5"/>
  <c r="G5" i="24"/>
  <c r="I5" i="5"/>
  <c r="I5" i="24"/>
  <c r="F27" i="25"/>
  <c r="X5" i="5"/>
  <c r="D37" i="25"/>
  <c r="L5" i="24"/>
  <c r="G11" i="24"/>
  <c r="H5" i="24"/>
  <c r="V4" i="5" l="1"/>
  <c r="O4" i="24"/>
  <c r="G4" i="24"/>
  <c r="G4" i="5"/>
  <c r="O12" i="24"/>
  <c r="X4" i="5"/>
  <c r="B9" i="25" l="1"/>
  <c r="B28" i="25" s="1"/>
  <c r="B5" i="24" l="1"/>
  <c r="C5" i="5"/>
  <c r="E9" i="25" l="1"/>
  <c r="E28" i="25" s="1"/>
  <c r="D9" i="25"/>
  <c r="D28" i="25" s="1"/>
  <c r="C28" i="25"/>
  <c r="C6" i="25"/>
  <c r="C5" i="25"/>
  <c r="C4" i="25"/>
  <c r="C3" i="25"/>
  <c r="C2" i="25"/>
  <c r="B6" i="25"/>
  <c r="B5" i="25"/>
  <c r="B4" i="25"/>
  <c r="B3" i="25"/>
  <c r="B2" i="25"/>
  <c r="A33" i="25" l="1"/>
  <c r="A43" i="25"/>
  <c r="A24" i="25"/>
  <c r="A14" i="25"/>
  <c r="G6" i="25" s="1"/>
  <c r="H30" i="25"/>
  <c r="I7" i="5" s="1"/>
  <c r="Q30" i="25"/>
  <c r="R7" i="5" s="1"/>
  <c r="F30" i="25"/>
  <c r="G7" i="5" s="1"/>
  <c r="B30" i="25"/>
  <c r="C7" i="5" s="1"/>
  <c r="R30" i="25"/>
  <c r="S7" i="5" s="1"/>
  <c r="P30" i="25"/>
  <c r="Q7" i="5" s="1"/>
  <c r="C30" i="25"/>
  <c r="D7" i="5" s="1"/>
  <c r="D40" i="25"/>
  <c r="X7" i="5" s="1"/>
  <c r="E30" i="25"/>
  <c r="F7" i="5" s="1"/>
  <c r="D30" i="25"/>
  <c r="E7" i="5" s="1"/>
  <c r="E40" i="25"/>
  <c r="Y7" i="5" s="1"/>
  <c r="O30" i="25"/>
  <c r="P7" i="5" s="1"/>
  <c r="B40" i="25"/>
  <c r="V7" i="5" s="1"/>
  <c r="M30" i="25"/>
  <c r="N7" i="5" s="1"/>
  <c r="I30" i="25"/>
  <c r="J7" i="5" s="1"/>
  <c r="K30" i="25"/>
  <c r="L7" i="5" s="1"/>
  <c r="C40" i="25"/>
  <c r="W7" i="5" s="1"/>
  <c r="L30" i="25"/>
  <c r="M7" i="5" s="1"/>
  <c r="S30" i="25"/>
  <c r="T7" i="5" s="1"/>
  <c r="G30" i="25"/>
  <c r="H7" i="5" s="1"/>
  <c r="N30" i="25"/>
  <c r="O7" i="5" s="1"/>
  <c r="J30" i="25"/>
  <c r="K7" i="5" s="1"/>
  <c r="T30" i="25"/>
  <c r="U7" i="5" s="1"/>
  <c r="D43" i="25"/>
  <c r="X10" i="5" s="1"/>
  <c r="T33" i="25"/>
  <c r="U10" i="5" s="1"/>
  <c r="K33" i="25"/>
  <c r="L10" i="5" s="1"/>
  <c r="E33" i="25"/>
  <c r="F10" i="5" s="1"/>
  <c r="R33" i="25"/>
  <c r="S10" i="5" s="1"/>
  <c r="P33" i="25"/>
  <c r="Q10" i="5" s="1"/>
  <c r="O33" i="25"/>
  <c r="P10" i="5" s="1"/>
  <c r="B43" i="25"/>
  <c r="V10" i="5" s="1"/>
  <c r="M33" i="25"/>
  <c r="N10" i="5" s="1"/>
  <c r="I33" i="25"/>
  <c r="J10" i="5" s="1"/>
  <c r="D33" i="25"/>
  <c r="E10" i="5" s="1"/>
  <c r="E43" i="25"/>
  <c r="Y10" i="5" s="1"/>
  <c r="C33" i="25"/>
  <c r="D10" i="5" s="1"/>
  <c r="N33" i="25"/>
  <c r="O10" i="5" s="1"/>
  <c r="J33" i="25"/>
  <c r="K10" i="5" s="1"/>
  <c r="B33" i="25"/>
  <c r="C10" i="5" s="1"/>
  <c r="C43" i="25"/>
  <c r="W10" i="5" s="1"/>
  <c r="L33" i="25"/>
  <c r="M10" i="5" s="1"/>
  <c r="S33" i="25"/>
  <c r="T10" i="5" s="1"/>
  <c r="G33" i="25"/>
  <c r="H10" i="5" s="1"/>
  <c r="H33" i="25"/>
  <c r="I10" i="5" s="1"/>
  <c r="Q33" i="25"/>
  <c r="R10" i="5" s="1"/>
  <c r="F33" i="25"/>
  <c r="G10" i="5" s="1"/>
  <c r="O32" i="25"/>
  <c r="P9" i="5" s="1"/>
  <c r="M32" i="25"/>
  <c r="N9" i="5" s="1"/>
  <c r="G32" i="25"/>
  <c r="H9" i="5" s="1"/>
  <c r="T32" i="25"/>
  <c r="U9" i="5" s="1"/>
  <c r="Q32" i="25"/>
  <c r="R9" i="5" s="1"/>
  <c r="P32" i="25"/>
  <c r="Q9" i="5" s="1"/>
  <c r="I32" i="25"/>
  <c r="J9" i="5" s="1"/>
  <c r="S32" i="25"/>
  <c r="T9" i="5" s="1"/>
  <c r="D32" i="25"/>
  <c r="E9" i="5" s="1"/>
  <c r="J32" i="25"/>
  <c r="K9" i="5" s="1"/>
  <c r="N32" i="25"/>
  <c r="O9" i="5" s="1"/>
  <c r="L32" i="25"/>
  <c r="M9" i="5" s="1"/>
  <c r="F32" i="25"/>
  <c r="G9" i="5" s="1"/>
  <c r="C42" i="25"/>
  <c r="W9" i="5" s="1"/>
  <c r="C32" i="25"/>
  <c r="D9" i="5" s="1"/>
  <c r="D42" i="25"/>
  <c r="X9" i="5" s="1"/>
  <c r="B32" i="25"/>
  <c r="C9" i="5" s="1"/>
  <c r="R32" i="25"/>
  <c r="S9" i="5" s="1"/>
  <c r="E32" i="25"/>
  <c r="F9" i="5" s="1"/>
  <c r="H32" i="25"/>
  <c r="I9" i="5" s="1"/>
  <c r="E42" i="25"/>
  <c r="Y9" i="5" s="1"/>
  <c r="B42" i="25"/>
  <c r="V9" i="5" s="1"/>
  <c r="K32" i="25"/>
  <c r="L9" i="5" s="1"/>
  <c r="D41" i="25"/>
  <c r="X8" i="5" s="1"/>
  <c r="R31" i="25"/>
  <c r="S8" i="5" s="1"/>
  <c r="N31" i="25"/>
  <c r="O8" i="5" s="1"/>
  <c r="B31" i="25"/>
  <c r="C8" i="5" s="1"/>
  <c r="T31" i="25"/>
  <c r="U8" i="5" s="1"/>
  <c r="P31" i="25"/>
  <c r="Q8" i="5" s="1"/>
  <c r="H31" i="25"/>
  <c r="I8" i="5" s="1"/>
  <c r="E31" i="25"/>
  <c r="F8" i="5" s="1"/>
  <c r="L31" i="25"/>
  <c r="M8" i="5" s="1"/>
  <c r="B41" i="25"/>
  <c r="V8" i="5" s="1"/>
  <c r="K31" i="25"/>
  <c r="L8" i="5" s="1"/>
  <c r="G31" i="25"/>
  <c r="H8" i="5" s="1"/>
  <c r="F31" i="25"/>
  <c r="G8" i="5" s="1"/>
  <c r="Q31" i="25"/>
  <c r="R8" i="5" s="1"/>
  <c r="D31" i="25"/>
  <c r="E8" i="5" s="1"/>
  <c r="C31" i="25"/>
  <c r="D8" i="5" s="1"/>
  <c r="M31" i="25"/>
  <c r="N8" i="5" s="1"/>
  <c r="J31" i="25"/>
  <c r="K8" i="5" s="1"/>
  <c r="I31" i="25"/>
  <c r="J8" i="5" s="1"/>
  <c r="E41" i="25"/>
  <c r="Y8" i="5" s="1"/>
  <c r="S31" i="25"/>
  <c r="T8" i="5" s="1"/>
  <c r="O31" i="25"/>
  <c r="P8" i="5" s="1"/>
  <c r="C41" i="25"/>
  <c r="W8" i="5" s="1"/>
  <c r="D5" i="24"/>
  <c r="E5" i="5"/>
  <c r="F5" i="5"/>
  <c r="E5" i="24"/>
  <c r="D39" i="25"/>
  <c r="D29" i="25"/>
  <c r="E6" i="5" s="1"/>
  <c r="C29" i="25"/>
  <c r="B29" i="25"/>
  <c r="I29" i="25"/>
  <c r="O29" i="25"/>
  <c r="B39" i="25"/>
  <c r="G29" i="25"/>
  <c r="P29" i="25"/>
  <c r="J29" i="25"/>
  <c r="S29" i="25"/>
  <c r="N29" i="25"/>
  <c r="C39" i="25"/>
  <c r="E29" i="25"/>
  <c r="K29" i="25"/>
  <c r="Q29" i="25"/>
  <c r="E39" i="25"/>
  <c r="F29" i="25"/>
  <c r="G6" i="5" s="1"/>
  <c r="L29" i="25"/>
  <c r="R29" i="25"/>
  <c r="M29" i="25"/>
  <c r="H29" i="25"/>
  <c r="T29" i="25"/>
  <c r="C5" i="24"/>
  <c r="F4" i="20"/>
  <c r="G4" i="20"/>
  <c r="E4" i="20"/>
  <c r="D4" i="20"/>
  <c r="C4" i="20"/>
  <c r="D6" i="5" l="1"/>
  <c r="C34" i="25"/>
  <c r="I9" i="6" s="1"/>
  <c r="B34" i="25"/>
  <c r="I7" i="6" s="1"/>
  <c r="C6" i="5"/>
  <c r="E44" i="25"/>
  <c r="Y6" i="5"/>
  <c r="O6" i="5"/>
  <c r="N34" i="25"/>
  <c r="I9" i="29" s="1"/>
  <c r="H6" i="5"/>
  <c r="G34" i="25"/>
  <c r="I9" i="27" s="1"/>
  <c r="Q6" i="5"/>
  <c r="P34" i="25"/>
  <c r="I7" i="30" s="1"/>
  <c r="M6" i="5"/>
  <c r="L34" i="25"/>
  <c r="I13" i="28" s="1"/>
  <c r="V6" i="5"/>
  <c r="B44" i="25"/>
  <c r="I7" i="32" s="1"/>
  <c r="P6" i="5"/>
  <c r="O34" i="25"/>
  <c r="I11" i="29" s="1"/>
  <c r="I6" i="5"/>
  <c r="H34" i="25"/>
  <c r="J6" i="5"/>
  <c r="I34" i="25"/>
  <c r="I7" i="28" s="1"/>
  <c r="U6" i="5"/>
  <c r="T34" i="25"/>
  <c r="I9" i="31" s="1"/>
  <c r="N6" i="5"/>
  <c r="M34" i="25"/>
  <c r="I7" i="29" s="1"/>
  <c r="T6" i="5"/>
  <c r="S34" i="25"/>
  <c r="I7" i="31" s="1"/>
  <c r="S6" i="5"/>
  <c r="R34" i="25"/>
  <c r="I11" i="30" s="1"/>
  <c r="K6" i="5"/>
  <c r="J34" i="25"/>
  <c r="I9" i="28" s="1"/>
  <c r="F34" i="25"/>
  <c r="I7" i="27" s="1"/>
  <c r="D34" i="25"/>
  <c r="I11" i="6" s="1"/>
  <c r="R6" i="5"/>
  <c r="Q34" i="25"/>
  <c r="I9" i="30" s="1"/>
  <c r="L6" i="5"/>
  <c r="K34" i="25"/>
  <c r="I11" i="28" s="1"/>
  <c r="F6" i="5"/>
  <c r="E34" i="25"/>
  <c r="W6" i="5"/>
  <c r="C44" i="25"/>
  <c r="I9" i="32" s="1"/>
  <c r="D44" i="25"/>
  <c r="I7" i="33" s="1"/>
  <c r="X6" i="5"/>
  <c r="B10" i="5"/>
  <c r="B9" i="5"/>
  <c r="B8" i="5"/>
  <c r="B7" i="5"/>
  <c r="B6" i="5"/>
  <c r="P10" i="24" l="1"/>
  <c r="I9" i="33"/>
  <c r="Y12" i="5"/>
  <c r="I11" i="27"/>
  <c r="J7" i="27" s="1"/>
  <c r="I6" i="24"/>
  <c r="I13" i="6"/>
  <c r="J7" i="6" s="1"/>
  <c r="E6" i="24"/>
  <c r="P12" i="5"/>
  <c r="I10" i="24"/>
  <c r="N12" i="5"/>
  <c r="M35" i="25"/>
  <c r="J7" i="29" s="1"/>
  <c r="G10" i="24"/>
  <c r="E10" i="24"/>
  <c r="M12" i="5"/>
  <c r="K12" i="5"/>
  <c r="C10" i="24"/>
  <c r="M10" i="24"/>
  <c r="U12" i="5"/>
  <c r="P35" i="25"/>
  <c r="J7" i="30" s="1"/>
  <c r="K6" i="24"/>
  <c r="Q12" i="5"/>
  <c r="D6" i="24"/>
  <c r="E12" i="5"/>
  <c r="B45" i="25"/>
  <c r="J7" i="32" s="1"/>
  <c r="V12" i="5"/>
  <c r="O6" i="24"/>
  <c r="O10" i="24"/>
  <c r="X12" i="5"/>
  <c r="D45" i="25"/>
  <c r="J7" i="33" s="1"/>
  <c r="F12" i="5"/>
  <c r="C6" i="24"/>
  <c r="D12" i="5"/>
  <c r="I35" i="25"/>
  <c r="J7" i="28" s="1"/>
  <c r="B10" i="24"/>
  <c r="J12" i="5"/>
  <c r="H6" i="24"/>
  <c r="H12" i="5"/>
  <c r="P6" i="24"/>
  <c r="W12" i="5"/>
  <c r="T12" i="5"/>
  <c r="K10" i="24"/>
  <c r="S35" i="25"/>
  <c r="J7" i="31" s="1"/>
  <c r="M6" i="24"/>
  <c r="S12" i="5"/>
  <c r="I12" i="5"/>
  <c r="H10" i="24"/>
  <c r="O12" i="5"/>
  <c r="L6" i="24"/>
  <c r="R12" i="5"/>
  <c r="B6" i="24"/>
  <c r="C12" i="5"/>
  <c r="B35" i="25"/>
  <c r="G6" i="24"/>
  <c r="F35" i="25"/>
  <c r="G12" i="5"/>
  <c r="D10" i="24"/>
  <c r="L12" i="5"/>
  <c r="Q13" i="5" l="1"/>
  <c r="K7" i="24"/>
  <c r="B7" i="24"/>
  <c r="C13" i="5"/>
  <c r="X13" i="5"/>
  <c r="O9" i="24"/>
  <c r="T13" i="5"/>
  <c r="K9" i="24"/>
  <c r="V13" i="5"/>
  <c r="O7" i="24"/>
  <c r="G9" i="24"/>
  <c r="N13" i="5"/>
  <c r="J13" i="5"/>
  <c r="B9" i="24"/>
  <c r="G7" i="24"/>
  <c r="G1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<sst xmlns="http://schemas.openxmlformats.org/spreadsheetml/2006/main" count="239" uniqueCount="107">
  <si>
    <t>Step 3: Sector by sector assessment</t>
  </si>
  <si>
    <t>Definition</t>
  </si>
  <si>
    <t>Which factors might shape how important this criteria is right now?</t>
  </si>
  <si>
    <t>Assigned weight</t>
  </si>
  <si>
    <t>Rationale</t>
  </si>
  <si>
    <t>Is this a political priority right now?</t>
  </si>
  <si>
    <t>Political appetite refers to the level of interest and support from political leaders and stakeholders for a project. It indicates how well a project aligns with political goals and the potential benefits it offers, this will likely be influenced by manifesto or mayoral committments and priorities.</t>
  </si>
  <si>
    <t xml:space="preserve"> Electoral cycle timing,  politician engagement and flexibilty, national political agenda</t>
  </si>
  <si>
    <t>Population Need</t>
  </si>
  <si>
    <t>Population need refers to the importance of addressing the critical needs of the population. Your region may have a unique challenge which activity against is prioritised</t>
  </si>
  <si>
    <t>Type of organisational monitoring and importance frameworks, electoral cycle timing, urgency or political needs, wider national policy context</t>
  </si>
  <si>
    <t>Inequalities Focus</t>
  </si>
  <si>
    <t>Inequalities focus refers to the extent to which projects that target and reduce inequalities are prioritised</t>
  </si>
  <si>
    <t>Organisational culutre, political environment, statutory health ineqalities Duty</t>
  </si>
  <si>
    <t>Innovative Approach</t>
  </si>
  <si>
    <t xml:space="preserve"> Innovative approach refers to the emphasis on projects that introduce new methods, ideas, or evidence. It highlights prioritising highly innovative projects to showcase progress and drive forward-thinking solutions.</t>
  </si>
  <si>
    <t>Electoral cycle, political appetite for risk</t>
  </si>
  <si>
    <t>Ability to impact refers to the capacity of the MR to effectively execute a project and achieve the desired outcomes. It considers the resources, expertise, and devolved levers available to ensure successful implementation and significant impact.</t>
  </si>
  <si>
    <t>Organisational culture and capacity to assess evidence, Type of organisational monitoring and importance frameworks, electoral cycle timing, urgency or political needs, wider national policy context</t>
  </si>
  <si>
    <t>Rating</t>
  </si>
  <si>
    <t>Strong support from political leaders and stakeholders.</t>
  </si>
  <si>
    <t>Addresses a critical need for a large portion of the population.</t>
  </si>
  <si>
    <t>Strong potential to reduce health and social inequalities.</t>
  </si>
  <si>
    <t>Highly innovative with strong evidence supporting its effectiveness.</t>
  </si>
  <si>
    <t>Obvious ability and precedent to execute projects achieving the target outcomes</t>
  </si>
  <si>
    <t>Moderate support, with some reservations.</t>
  </si>
  <si>
    <t>Addresses a moderate need for a significant portion of the population.</t>
  </si>
  <si>
    <t>Moderate potential to address inequalities.</t>
  </si>
  <si>
    <t>Innovative with limited evidence supporting its effectiveness</t>
  </si>
  <si>
    <t>You have the ability to impact this policy space but it may not be direct or explicit</t>
  </si>
  <si>
    <t>Little to no support from political leaders.</t>
  </si>
  <si>
    <t>Addresses a minor need or affects a small portion of the population.</t>
  </si>
  <si>
    <t>Minimal impact on reducing inequalities.</t>
  </si>
  <si>
    <t>Traditional approach</t>
  </si>
  <si>
    <t>No ability explicit or direct ability to impact his policy space</t>
  </si>
  <si>
    <t>At a glance</t>
  </si>
  <si>
    <t>Opportunity Score</t>
  </si>
  <si>
    <t>Sector Score</t>
  </si>
  <si>
    <t>Analysis</t>
  </si>
  <si>
    <t>Analysis filter</t>
  </si>
  <si>
    <t>Select a priority you would like to highlight for analysis:</t>
  </si>
  <si>
    <t>Select a devolved function you would like to highlight for analysis:</t>
  </si>
  <si>
    <t>Devolved Function</t>
  </si>
  <si>
    <t>How it relates to health</t>
  </si>
  <si>
    <t>Opportunity score</t>
  </si>
  <si>
    <t>Sector score</t>
  </si>
  <si>
    <t>Economy</t>
  </si>
  <si>
    <t>Opportunities for HiAP</t>
  </si>
  <si>
    <t>Priority score</t>
  </si>
  <si>
    <t>Good Work</t>
  </si>
  <si>
    <t>Self-assessment</t>
  </si>
  <si>
    <t>Income maximisation and mitigating the impacts of living in poverty</t>
  </si>
  <si>
    <t>Inclusive Growth</t>
  </si>
  <si>
    <t>Custom opportunity</t>
  </si>
  <si>
    <t>Skills, employment and AEB</t>
  </si>
  <si>
    <t>Adult education and skills</t>
  </si>
  <si>
    <t>Individual Placement Support</t>
  </si>
  <si>
    <t>Custom Opportunity</t>
  </si>
  <si>
    <t>Transport</t>
  </si>
  <si>
    <t>Public Transport</t>
  </si>
  <si>
    <t>Active Travel</t>
  </si>
  <si>
    <t>Road safety</t>
  </si>
  <si>
    <t>Housing</t>
  </si>
  <si>
    <t>Improving housing conditions</t>
  </si>
  <si>
    <t>Increasing access to affordable homes</t>
  </si>
  <si>
    <t>Environment and place</t>
  </si>
  <si>
    <t>Tackling climate change and progressing net zero ambitions</t>
  </si>
  <si>
    <t>Place-making and enhancing access to green space</t>
  </si>
  <si>
    <t>Health and social care</t>
  </si>
  <si>
    <t>Complementing the work of health system partners and addressing the wider determinants of health</t>
  </si>
  <si>
    <t>Arts and culture</t>
  </si>
  <si>
    <t>Access to arts and cultural opportunities</t>
  </si>
  <si>
    <t>Policing, crime, and safety</t>
  </si>
  <si>
    <t>Crime and safety</t>
  </si>
  <si>
    <t>Priority #</t>
  </si>
  <si>
    <t>Priority name</t>
  </si>
  <si>
    <t>Priority weight</t>
  </si>
  <si>
    <t>Drop list</t>
  </si>
  <si>
    <t>Analysis tool 1</t>
  </si>
  <si>
    <t>Analysis tool 2</t>
  </si>
  <si>
    <t>N/A</t>
  </si>
  <si>
    <t>Scores</t>
  </si>
  <si>
    <t>Analysis page shorthand</t>
  </si>
  <si>
    <t>weighted</t>
  </si>
  <si>
    <t>Total</t>
  </si>
  <si>
    <t>Sector total</t>
  </si>
  <si>
    <t>Step 1: Identify and weight prioritisation criteria</t>
  </si>
  <si>
    <t>Activity Prioritisation Self-Assessment Tool:</t>
  </si>
  <si>
    <t>Step 2: Agreeing your rating system</t>
  </si>
  <si>
    <t xml:space="preserve">In the tabs that follow, you can self-assess potential HiAP opportunities based on how well they satisfy your prioritisation criteria identified in step 1 across eight devolved functions using a scoring system from 1-3 according to the guidelines below: 
1 = strongly fulfils criteria
2 = moderately fulfils criteria 
3 = does not fulfil criteria </t>
  </si>
  <si>
    <t>Prioritisation criteria</t>
  </si>
  <si>
    <t>You can edit these to suit your needs</t>
  </si>
  <si>
    <r>
      <rPr>
        <b/>
        <sz val="18"/>
        <color theme="0"/>
        <rFont val="Calibri"/>
        <family val="2"/>
        <scheme val="minor"/>
      </rPr>
      <t xml:space="preserve">The first step </t>
    </r>
    <r>
      <rPr>
        <sz val="18"/>
        <color theme="0"/>
        <rFont val="Calibri"/>
        <family val="2"/>
        <scheme val="minor"/>
      </rPr>
      <t xml:space="preserve">is to choose 5 prioritisation criteria most important to your organisation. We suggest using the following: political appetite, population need, inequalities focus, innovative approach, and ability to impact health inequalities. However you can edit these to suit your needs, for example your organisation might consider staff capacity as a key prioritisation criteria. 
A defintion is provided for each proritisation criteria and this can be amended to best reflect what this looks like in your organisation. To support weighting each criteria, we suggest to </t>
    </r>
    <r>
      <rPr>
        <b/>
        <sz val="18"/>
        <color theme="0"/>
        <rFont val="Calibri"/>
        <family val="2"/>
        <scheme val="minor"/>
      </rPr>
      <t>consider the factors that might influence weighting</t>
    </r>
    <r>
      <rPr>
        <sz val="18"/>
        <color theme="0"/>
        <rFont val="Calibri"/>
        <family val="2"/>
        <scheme val="minor"/>
      </rPr>
      <t xml:space="preserve"> which you can edit to suit your needs.
</t>
    </r>
    <r>
      <rPr>
        <b/>
        <sz val="18"/>
        <color theme="0"/>
        <rFont val="Calibri"/>
        <family val="2"/>
        <scheme val="minor"/>
      </rPr>
      <t xml:space="preserve">The final step </t>
    </r>
    <r>
      <rPr>
        <sz val="18"/>
        <color theme="0"/>
        <rFont val="Calibri"/>
        <family val="2"/>
        <scheme val="minor"/>
      </rPr>
      <t>here is to assign a weight to each criteria in the table on the right hand side.  Whilst your organisatation may value all 5 priorities, ranking them in terms of relative importance will help support explicit consideration of organisational priorities, and also provide more valuable prioritisation scoring outputs. Here you can also describe your rationale for choosing a weighting.
Any changes made to your criteria will autopopulate throughout the rest of the tool.</t>
    </r>
  </si>
  <si>
    <t>You can amend these descriptions to reflect what these looks like in your organisation</t>
  </si>
  <si>
    <t>You can edit the factors that might influence weighting to suit your needs</t>
  </si>
  <si>
    <t>Assign a weight to each prioritisation criteria</t>
  </si>
  <si>
    <t>Provide rationale to your decision for weighting</t>
  </si>
  <si>
    <t xml:space="preserve">In this step, you will agree the rating system you will use throughout the tool to assess the extent that each HiAP opportunity meets your prioritisation criteria. You can use this table to describe how each prioritisation criteria should look on the scale of 1 to 3. We have provided suggested examples but you can edit this table to suit your needs. </t>
  </si>
  <si>
    <r>
      <t xml:space="preserve">This page provides an overview of your proritisation scores for each HiAP opportunity across devolved functions. The scores indicate the extent to which the HiAP activity satisfies your prioritsation criteria, whereby the higher the score, the more likely activity in this area will satisfy your crtieria. 
</t>
    </r>
    <r>
      <rPr>
        <b/>
        <sz val="18"/>
        <color theme="0"/>
        <rFont val="Calibri"/>
        <family val="2"/>
        <scheme val="minor"/>
      </rPr>
      <t xml:space="preserve">This table will autopopulate based on your scores from the following tabs. </t>
    </r>
  </si>
  <si>
    <t xml:space="preserve">This table will autopopulate using the scores you provide in the following tabs where you will assess HiAP opportunities across each devolved function. The table calculates a score for each opportunity and devolved function using the weighted prioritisation criteria you agreed in step 1. 
The opportunity score provides an average score for each opportunity whereas the sector score provides the average score for that devolved function. 
The analysis filter in the top right hand side can be used to focus on a specific prioritisation criteria or a devolved function. The filter will display a RAG rating for how well these areas score. </t>
  </si>
  <si>
    <t xml:space="preserve">Please assess how each opportunity satisfies your prioritisation criteria using a score of 1 to 3 from the drop down menu, your score should be based on the rating system you agreed at step 2. If your organisation is not pursuing or considering a listed HiAP opportunity, please select "N/A" from the drop down list and these will be excluded from the calculations. You might also find it helpful to record your rationale for your score. 
You can edit the opportunities for HiAP on the left hand side to reflect how each one presents in your organisation. You might wish to add your own opportunity for HiAP based on work you are considering or undertaking, you can do this at the bottom of the page. 
Your self-assessment scores will be weighted against your agreed prioritisation criteria from step 1. Please refer to the Analysis Tab to view all the devolved functions together. </t>
  </si>
  <si>
    <t>You can edit these opportunities to reflect your organisation</t>
  </si>
  <si>
    <t>These scores are calculated using your weighted prioritisation criteria agreed in step 1</t>
  </si>
  <si>
    <t>You can add an additional opportunity for HiAP based on work you are considering or undertaking</t>
  </si>
  <si>
    <t>Welcome to the MRP Activity Prioritiisation Self-Assessment Tool based on part 2 of the toolkit "Opportunities for action". In any context, there will be many more HiAP opportunities than there is capacity to progress them. Prioritisation will be based on factors such as organisational capacity, population need, political mandate, devolved powers and existing portfolios - which themselves might change over time.
This first page guides you through how to use the tool. The tool has been designed for flexible use in a range of contexts. For example, it can be used within or across teams to facilitate assessment and systematic prioritisation of potential HiAP activity. This can support cross-team and cross-organisational collaboration, and strengthen transparency and accountability for prioritisation conversations and decisions. Outputs from the tool could be reviewed over time to support ongoing conversations as the HiAP agenda evolves.</t>
  </si>
  <si>
    <t>Ability to Impact</t>
  </si>
  <si>
    <r>
      <rPr>
        <b/>
        <u/>
        <sz val="26"/>
        <rFont val="Calibri"/>
        <family val="2"/>
        <scheme val="minor"/>
      </rPr>
      <t>Analysis</t>
    </r>
    <r>
      <rPr>
        <sz val="26"/>
        <rFont val="Calibri"/>
        <family val="2"/>
        <scheme val="minor"/>
      </rPr>
      <t xml:space="preserve">
</t>
    </r>
    <r>
      <rPr>
        <sz val="18"/>
        <rFont val="Calibri"/>
        <family val="2"/>
        <scheme val="minor"/>
      </rPr>
      <t>This table will autopopulate using the scores you provide in the following tabs where you will assess HiAP opportunities across each devolved function. The table calculates a score for each opportunity and devolved function using the weighted prioritisation criteria you agreed in step 1. The opportunity score provides an average score for each opportunity whereas the sector score provides the average score for that devolved function. The analysis filter in the top right hand side can be used to focus on a specific prioritisation criteria or a devolved function. The filter will display a RAG rating for how well these areas score.  The example below has applied the analysis filter to the 'Inequalities focus' priority and 'Transport' devolved function.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</si>
</sst>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Calibri"/>
      <family val="2"/>
      <scheme val="minor"/>
    </font>
    <font>
      <b/>
      <sz val="11"/>
      <color theme="0"/>
      <name val="Calibri"/>
      <family val="2"/>
      <scheme val="minor"/>
    </font>
    <font>
      <sz val="11"/>
      <color theme="0"/>
      <name val="Calibri"/>
      <family val="2"/>
      <scheme val="minor"/>
    </font>
    <font>
      <b/>
      <u/>
      <sz val="20"/>
      <color theme="0"/>
      <name val="Calibri"/>
      <family val="2"/>
      <scheme val="minor"/>
    </font>
    <font>
      <b/>
      <sz val="16"/>
      <name val="Calibri"/>
      <family val="2"/>
      <scheme val="minor"/>
    </font>
    <font>
      <b/>
      <sz val="12"/>
      <color theme="1"/>
      <name val="Calibri"/>
      <family val="2"/>
      <scheme val="minor"/>
    </font>
    <font>
      <sz val="11"/>
      <name val="Calibri"/>
      <family val="2"/>
      <scheme val="minor"/>
    </font>
    <font>
      <sz val="10"/>
      <name val="Calibri"/>
      <family val="2"/>
      <scheme val="minor"/>
    </font>
    <font>
      <b/>
      <sz val="14"/>
      <color theme="0"/>
      <name val="Calibri"/>
      <family val="2"/>
      <scheme val="minor"/>
    </font>
    <font>
      <sz val="12"/>
      <color theme="1"/>
      <name val="Calibri"/>
      <family val="2"/>
      <scheme val="minor"/>
    </font>
    <font>
      <sz val="18"/>
      <color theme="1"/>
      <name val="Calibri"/>
      <family val="2"/>
      <scheme val="minor"/>
    </font>
    <font>
      <sz val="18"/>
      <color theme="0"/>
      <name val="Calibri"/>
      <family val="2"/>
      <scheme val="minor"/>
    </font>
    <font>
      <sz val="12"/>
      <name val="Calibri"/>
      <family val="2"/>
      <scheme val="minor"/>
    </font>
    <font>
      <sz val="18"/>
      <name val="Calibri"/>
      <family val="2"/>
      <scheme val="minor"/>
    </font>
    <font>
      <b/>
      <u/>
      <sz val="36"/>
      <color theme="0"/>
      <name val="Calibri"/>
      <family val="2"/>
      <scheme val="minor"/>
    </font>
    <font>
      <b/>
      <u/>
      <sz val="48"/>
      <color theme="0"/>
      <name val="Calibri"/>
      <family val="2"/>
      <scheme val="minor"/>
    </font>
    <font>
      <b/>
      <sz val="16"/>
      <color theme="1"/>
      <name val="Calibri"/>
      <family val="2"/>
      <scheme val="minor"/>
    </font>
    <font>
      <i/>
      <sz val="14"/>
      <name val="Calibri"/>
      <family val="2"/>
      <scheme val="minor"/>
    </font>
    <font>
      <b/>
      <sz val="16"/>
      <color theme="0"/>
      <name val="Calibri"/>
      <family val="2"/>
      <scheme val="minor"/>
    </font>
    <font>
      <b/>
      <u/>
      <sz val="26"/>
      <color theme="0"/>
      <name val="Calibri"/>
      <family val="2"/>
      <scheme val="minor"/>
    </font>
    <font>
      <b/>
      <sz val="20"/>
      <name val="Calibri"/>
      <family val="2"/>
      <scheme val="minor"/>
    </font>
    <font>
      <b/>
      <sz val="20"/>
      <color theme="1"/>
      <name val="Calibri"/>
      <family val="2"/>
      <scheme val="minor"/>
    </font>
    <font>
      <b/>
      <sz val="18"/>
      <color theme="1"/>
      <name val="Calibri"/>
      <family val="2"/>
      <scheme val="minor"/>
    </font>
    <font>
      <i/>
      <sz val="16"/>
      <color theme="1"/>
      <name val="Calibri"/>
      <family val="2"/>
      <scheme val="minor"/>
    </font>
    <font>
      <b/>
      <sz val="14"/>
      <color theme="1"/>
      <name val="Calibri"/>
      <family val="2"/>
      <scheme val="minor"/>
    </font>
    <font>
      <b/>
      <sz val="18"/>
      <color theme="0"/>
      <name val="Calibri"/>
      <family val="2"/>
      <scheme val="minor"/>
    </font>
    <font>
      <sz val="10"/>
      <color rgb="FF242424"/>
      <name val="Arial Unicode MS"/>
    </font>
    <font>
      <sz val="10"/>
      <color theme="1"/>
      <name val="Calibri"/>
      <family val="2"/>
      <scheme val="minor"/>
    </font>
    <font>
      <b/>
      <u/>
      <sz val="10"/>
      <color theme="0"/>
      <name val="Calibri"/>
      <family val="2"/>
      <scheme val="minor"/>
    </font>
    <font>
      <b/>
      <sz val="14"/>
      <name val="Calibri"/>
      <family val="2"/>
      <scheme val="minor"/>
    </font>
    <font>
      <b/>
      <i/>
      <sz val="16"/>
      <color theme="1"/>
      <name val="Calibri"/>
      <family val="2"/>
      <scheme val="minor"/>
    </font>
    <font>
      <sz val="18"/>
      <color rgb="FF000000"/>
      <name val="Calibri"/>
      <family val="2"/>
      <scheme val="minor"/>
    </font>
    <font>
      <sz val="16"/>
      <name val="Calibri"/>
      <family val="2"/>
      <scheme val="minor"/>
    </font>
    <font>
      <i/>
      <sz val="14"/>
      <color theme="1"/>
      <name val="Calibri"/>
      <family val="2"/>
      <scheme val="minor"/>
    </font>
    <font>
      <b/>
      <u/>
      <sz val="26"/>
      <name val="Calibri"/>
      <family val="2"/>
      <scheme val="minor"/>
    </font>
    <font>
      <b/>
      <u/>
      <sz val="26"/>
      <color rgb="FF000000"/>
      <name val="Calibri"/>
      <family val="2"/>
      <scheme val="minor"/>
    </font>
    <font>
      <b/>
      <u/>
      <sz val="26"/>
      <color theme="1"/>
      <name val="Calibri"/>
      <family val="2"/>
      <scheme val="minor"/>
    </font>
    <font>
      <sz val="26"/>
      <name val="Calibri"/>
      <family val="2"/>
      <scheme val="minor"/>
    </font>
    <font>
      <sz val="14"/>
      <name val="Calibri"/>
      <family val="2"/>
      <scheme val="minor"/>
    </font>
  </fonts>
  <fills count="16">
    <fill>
      <patternFill patternType="none"/>
    </fill>
    <fill>
      <patternFill patternType="gray125"/>
    </fill>
    <fill>
      <patternFill patternType="solid">
        <fgColor theme="3"/>
        <bgColor indexed="64"/>
      </patternFill>
    </fill>
    <fill>
      <patternFill patternType="solid">
        <fgColor rgb="FFFF7C80"/>
        <bgColor indexed="64"/>
      </patternFill>
    </fill>
    <fill>
      <patternFill patternType="solid">
        <fgColor rgb="FFFFC000"/>
        <bgColor indexed="64"/>
      </patternFill>
    </fill>
    <fill>
      <patternFill patternType="solid">
        <fgColor rgb="FF92D050"/>
        <bgColor indexed="64"/>
      </patternFill>
    </fill>
    <fill>
      <patternFill patternType="solid">
        <fgColor rgb="FFFFB7B7"/>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C00000"/>
        <bgColor indexed="64"/>
      </patternFill>
    </fill>
    <fill>
      <patternFill patternType="solid">
        <fgColor rgb="FFFFD5D6"/>
        <bgColor indexed="64"/>
      </patternFill>
    </fill>
  </fills>
  <borders count="29">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1">
    <xf numFmtId="0" fontId="0" fillId="0" borderId="0"/>
  </cellStyleXfs>
  <cellXfs count="225">
    <xf numFmtId="0" fontId="0" fillId="0" borderId="0" xfId="0"/>
    <xf numFmtId="0" fontId="0" fillId="2" borderId="0" xfId="0" applyFill="1"/>
    <xf numFmtId="0" fontId="2" fillId="2" borderId="0" xfId="0" applyFont="1" applyFill="1" applyAlignment="1">
      <alignment horizontal="center" vertical="center" wrapText="1"/>
    </xf>
    <xf numFmtId="0" fontId="6" fillId="2" borderId="0" xfId="0" applyFont="1" applyFill="1" applyAlignment="1">
      <alignment horizontal="center" vertical="center" wrapText="1"/>
    </xf>
    <xf numFmtId="0" fontId="3" fillId="2" borderId="0" xfId="0" applyFont="1" applyFill="1" applyAlignment="1">
      <alignment vertical="center" wrapText="1"/>
    </xf>
    <xf numFmtId="0" fontId="5" fillId="2" borderId="0" xfId="0" applyFont="1" applyFill="1" applyAlignment="1">
      <alignment horizontal="center" vertical="center" wrapText="1"/>
    </xf>
    <xf numFmtId="0" fontId="7" fillId="2" borderId="0" xfId="0" applyFont="1" applyFill="1" applyAlignment="1">
      <alignment horizontal="center" vertical="center" wrapText="1"/>
    </xf>
    <xf numFmtId="0" fontId="6" fillId="2" borderId="0" xfId="0" applyFont="1" applyFill="1" applyAlignment="1">
      <alignment vertical="center" wrapText="1"/>
    </xf>
    <xf numFmtId="0" fontId="1" fillId="2" borderId="0" xfId="0" applyFont="1" applyFill="1" applyAlignment="1">
      <alignment vertical="center" wrapText="1"/>
    </xf>
    <xf numFmtId="0" fontId="0" fillId="2" borderId="0" xfId="0" applyFill="1" applyAlignment="1">
      <alignment vertical="center" wrapText="1"/>
    </xf>
    <xf numFmtId="0" fontId="8" fillId="2" borderId="0" xfId="0" applyFont="1" applyFill="1" applyAlignment="1">
      <alignment vertical="top" wrapText="1"/>
    </xf>
    <xf numFmtId="0" fontId="16" fillId="12" borderId="2" xfId="0" applyFont="1" applyFill="1" applyBorder="1" applyAlignment="1">
      <alignment horizontal="center" vertical="center" wrapText="1"/>
    </xf>
    <xf numFmtId="0" fontId="0" fillId="2" borderId="0" xfId="0" applyFill="1" applyAlignment="1">
      <alignment horizontal="center" vertical="center" wrapText="1"/>
    </xf>
    <xf numFmtId="0" fontId="14" fillId="2" borderId="0" xfId="0" applyFont="1" applyFill="1" applyAlignment="1">
      <alignment vertical="center"/>
    </xf>
    <xf numFmtId="0" fontId="16" fillId="13" borderId="2" xfId="0" applyFont="1" applyFill="1" applyBorder="1" applyAlignment="1">
      <alignment horizontal="center" vertical="center" wrapText="1"/>
    </xf>
    <xf numFmtId="0" fontId="16" fillId="7" borderId="2" xfId="0" applyFont="1" applyFill="1" applyBorder="1" applyAlignment="1">
      <alignment horizontal="center" vertical="center" wrapText="1"/>
    </xf>
    <xf numFmtId="0" fontId="20" fillId="10" borderId="8" xfId="0" applyFont="1" applyFill="1" applyBorder="1" applyAlignment="1">
      <alignment horizontal="center" vertical="center" wrapText="1"/>
    </xf>
    <xf numFmtId="0" fontId="20" fillId="2" borderId="0" xfId="0" applyFont="1" applyFill="1" applyAlignment="1">
      <alignment horizontal="center" vertical="center" wrapText="1"/>
    </xf>
    <xf numFmtId="0" fontId="9" fillId="2" borderId="0" xfId="0" applyFont="1" applyFill="1" applyAlignment="1">
      <alignment horizontal="center" vertical="center" wrapText="1"/>
    </xf>
    <xf numFmtId="0" fontId="10" fillId="9" borderId="0" xfId="0" applyFont="1" applyFill="1" applyAlignment="1">
      <alignment horizontal="left" vertical="top" wrapText="1"/>
    </xf>
    <xf numFmtId="0" fontId="10" fillId="9" borderId="0" xfId="0" applyFont="1" applyFill="1" applyAlignment="1">
      <alignment vertical="top" wrapText="1"/>
    </xf>
    <xf numFmtId="0" fontId="10" fillId="2" borderId="0" xfId="0" applyFont="1" applyFill="1" applyAlignment="1">
      <alignment horizontal="left" vertical="top" wrapText="1"/>
    </xf>
    <xf numFmtId="0" fontId="13" fillId="9" borderId="0" xfId="0" applyFont="1" applyFill="1" applyAlignment="1">
      <alignment vertical="top" wrapText="1"/>
    </xf>
    <xf numFmtId="0" fontId="0" fillId="9" borderId="0" xfId="0" applyFill="1"/>
    <xf numFmtId="0" fontId="6" fillId="9" borderId="0" xfId="0" applyFont="1" applyFill="1"/>
    <xf numFmtId="0" fontId="12" fillId="9" borderId="0" xfId="0" applyFont="1" applyFill="1" applyAlignment="1">
      <alignment vertical="top" wrapText="1"/>
    </xf>
    <xf numFmtId="0" fontId="16" fillId="2" borderId="0" xfId="0" applyFont="1" applyFill="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22" fillId="7" borderId="2" xfId="0" applyFont="1" applyFill="1" applyBorder="1" applyAlignment="1">
      <alignment horizontal="center" vertical="center" wrapText="1"/>
    </xf>
    <xf numFmtId="0" fontId="22" fillId="7" borderId="1" xfId="0" applyFont="1" applyFill="1" applyBorder="1" applyAlignment="1">
      <alignment horizontal="center" vertical="center" wrapText="1"/>
    </xf>
    <xf numFmtId="0" fontId="22" fillId="7" borderId="3" xfId="0" applyFont="1" applyFill="1" applyBorder="1" applyAlignment="1">
      <alignment horizontal="center" vertical="center" wrapText="1"/>
    </xf>
    <xf numFmtId="0" fontId="27" fillId="2" borderId="0" xfId="0" applyFont="1" applyFill="1" applyAlignment="1">
      <alignment horizontal="center" vertical="center" wrapText="1"/>
    </xf>
    <xf numFmtId="0" fontId="28" fillId="2" borderId="0" xfId="0" applyFont="1" applyFill="1" applyAlignment="1">
      <alignment horizontal="center" vertical="center" wrapText="1"/>
    </xf>
    <xf numFmtId="0" fontId="24" fillId="2" borderId="0" xfId="0" applyFont="1" applyFill="1" applyAlignment="1">
      <alignment horizontal="center" vertical="center" wrapText="1"/>
    </xf>
    <xf numFmtId="0" fontId="24" fillId="13" borderId="1" xfId="0" applyFont="1" applyFill="1" applyBorder="1" applyAlignment="1">
      <alignment horizontal="center" vertical="center" wrapText="1"/>
    </xf>
    <xf numFmtId="0" fontId="30" fillId="13" borderId="2" xfId="0" applyFont="1" applyFill="1" applyBorder="1" applyAlignment="1">
      <alignment horizontal="center" vertical="center" wrapText="1"/>
    </xf>
    <xf numFmtId="0" fontId="16" fillId="13" borderId="1" xfId="0" applyFont="1" applyFill="1" applyBorder="1" applyAlignment="1">
      <alignment horizontal="center" vertical="center" wrapText="1"/>
    </xf>
    <xf numFmtId="0" fontId="30" fillId="13" borderId="3" xfId="0" applyFont="1" applyFill="1" applyBorder="1" applyAlignment="1">
      <alignment horizontal="center" vertical="center" wrapText="1"/>
    </xf>
    <xf numFmtId="0" fontId="24" fillId="10" borderId="14" xfId="0" applyFont="1" applyFill="1" applyBorder="1" applyAlignment="1">
      <alignment horizontal="center" vertical="center" wrapText="1"/>
    </xf>
    <xf numFmtId="0" fontId="24" fillId="10" borderId="18" xfId="0" applyFont="1" applyFill="1" applyBorder="1" applyAlignment="1">
      <alignment horizontal="center" vertical="center" wrapText="1"/>
    </xf>
    <xf numFmtId="0" fontId="29" fillId="10" borderId="14" xfId="0" applyFont="1" applyFill="1" applyBorder="1" applyAlignment="1">
      <alignment horizontal="center" vertical="center" wrapText="1"/>
    </xf>
    <xf numFmtId="0" fontId="29" fillId="10" borderId="12" xfId="0" applyFont="1" applyFill="1" applyBorder="1" applyAlignment="1">
      <alignment horizontal="center" vertical="center" wrapText="1"/>
    </xf>
    <xf numFmtId="0" fontId="17" fillId="11" borderId="1" xfId="0" applyFont="1" applyFill="1" applyBorder="1" applyAlignment="1">
      <alignment horizontal="center" vertical="center" wrapText="1"/>
    </xf>
    <xf numFmtId="0" fontId="17" fillId="11" borderId="2" xfId="0" applyFont="1" applyFill="1" applyBorder="1" applyAlignment="1">
      <alignment horizontal="center" vertical="center" wrapText="1"/>
    </xf>
    <xf numFmtId="0" fontId="17" fillId="11" borderId="3"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1" borderId="2" xfId="0" applyFont="1" applyFill="1" applyBorder="1" applyAlignment="1">
      <alignment horizontal="center" vertical="center" wrapText="1"/>
    </xf>
    <xf numFmtId="0" fontId="13" fillId="11" borderId="3" xfId="0" applyFont="1" applyFill="1" applyBorder="1" applyAlignment="1">
      <alignment horizontal="center" vertical="center" wrapText="1"/>
    </xf>
    <xf numFmtId="2" fontId="20" fillId="11" borderId="11" xfId="0" applyNumberFormat="1" applyFont="1" applyFill="1" applyBorder="1" applyAlignment="1">
      <alignment horizontal="center" vertical="center" wrapText="1"/>
    </xf>
    <xf numFmtId="2" fontId="20" fillId="11" borderId="8" xfId="0" applyNumberFormat="1" applyFont="1" applyFill="1" applyBorder="1" applyAlignment="1">
      <alignment horizontal="center" vertical="center" wrapText="1"/>
    </xf>
    <xf numFmtId="2" fontId="20" fillId="11" borderId="9" xfId="0" applyNumberFormat="1" applyFont="1" applyFill="1" applyBorder="1" applyAlignment="1">
      <alignment horizontal="center" vertical="center" wrapText="1"/>
    </xf>
    <xf numFmtId="0" fontId="21" fillId="11" borderId="11" xfId="0" applyFont="1" applyFill="1" applyBorder="1" applyAlignment="1">
      <alignment horizontal="center" vertical="center" wrapText="1"/>
    </xf>
    <xf numFmtId="0" fontId="10" fillId="11" borderId="1" xfId="0" applyFont="1" applyFill="1" applyBorder="1" applyAlignment="1">
      <alignment horizontal="center" vertical="center" wrapText="1"/>
    </xf>
    <xf numFmtId="0" fontId="17" fillId="9" borderId="1" xfId="0" applyFont="1" applyFill="1" applyBorder="1" applyAlignment="1">
      <alignment horizontal="center" vertical="center" wrapText="1"/>
    </xf>
    <xf numFmtId="0" fontId="17" fillId="9" borderId="2" xfId="0" applyFont="1" applyFill="1" applyBorder="1" applyAlignment="1">
      <alignment horizontal="center" vertical="center" wrapText="1"/>
    </xf>
    <xf numFmtId="0" fontId="17" fillId="9" borderId="3" xfId="0" applyFont="1" applyFill="1" applyBorder="1" applyAlignment="1">
      <alignment horizontal="center" vertical="center" wrapText="1"/>
    </xf>
    <xf numFmtId="0" fontId="13" fillId="9" borderId="1"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3" xfId="0" applyFont="1" applyFill="1" applyBorder="1" applyAlignment="1">
      <alignment horizontal="center" vertical="center" wrapText="1"/>
    </xf>
    <xf numFmtId="0" fontId="18" fillId="2" borderId="0" xfId="0" applyFont="1" applyFill="1" applyAlignment="1">
      <alignment vertical="center" wrapText="1"/>
    </xf>
    <xf numFmtId="0" fontId="13" fillId="2" borderId="0" xfId="0" applyFont="1" applyFill="1" applyAlignment="1">
      <alignment horizontal="center" vertical="center" wrapText="1"/>
    </xf>
    <xf numFmtId="0" fontId="10" fillId="2" borderId="0" xfId="0" applyFont="1" applyFill="1" applyAlignment="1">
      <alignment horizontal="center" vertical="center" wrapText="1"/>
    </xf>
    <xf numFmtId="0" fontId="13" fillId="11" borderId="10" xfId="0" applyFont="1" applyFill="1" applyBorder="1" applyAlignment="1">
      <alignment horizontal="center" vertical="center" wrapText="1"/>
    </xf>
    <xf numFmtId="0" fontId="13" fillId="11" borderId="4" xfId="0" applyFont="1" applyFill="1" applyBorder="1" applyAlignment="1">
      <alignment horizontal="center" vertical="center" wrapText="1"/>
    </xf>
    <xf numFmtId="0" fontId="13" fillId="11" borderId="5" xfId="0" applyFont="1" applyFill="1" applyBorder="1" applyAlignment="1">
      <alignment horizontal="center" vertical="center" wrapText="1"/>
    </xf>
    <xf numFmtId="0" fontId="13" fillId="9" borderId="10" xfId="0" applyFont="1" applyFill="1" applyBorder="1" applyAlignment="1">
      <alignment horizontal="center" vertical="center" wrapText="1"/>
    </xf>
    <xf numFmtId="0" fontId="13" fillId="9" borderId="4"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0" fillId="11" borderId="10" xfId="0" applyFont="1" applyFill="1" applyBorder="1" applyAlignment="1">
      <alignment horizontal="center" vertical="center" wrapText="1"/>
    </xf>
    <xf numFmtId="0" fontId="10" fillId="11" borderId="6" xfId="0" applyFont="1" applyFill="1" applyBorder="1" applyAlignment="1">
      <alignment horizontal="center" vertical="center" wrapText="1"/>
    </xf>
    <xf numFmtId="0" fontId="10" fillId="11" borderId="20" xfId="0" applyFont="1" applyFill="1" applyBorder="1" applyAlignment="1">
      <alignment horizontal="center" vertical="center" wrapText="1"/>
    </xf>
    <xf numFmtId="0" fontId="21" fillId="11" borderId="19" xfId="0" applyFont="1" applyFill="1" applyBorder="1" applyAlignment="1">
      <alignment horizontal="center" vertical="center" wrapText="1"/>
    </xf>
    <xf numFmtId="0" fontId="21" fillId="9" borderId="9" xfId="0" applyFont="1" applyFill="1" applyBorder="1" applyAlignment="1">
      <alignment horizontal="center" vertical="center"/>
    </xf>
    <xf numFmtId="0" fontId="10" fillId="9" borderId="1" xfId="0" applyFont="1" applyFill="1" applyBorder="1" applyAlignment="1">
      <alignment horizontal="center" vertical="center" wrapText="1"/>
    </xf>
    <xf numFmtId="0" fontId="10" fillId="9" borderId="10" xfId="0" applyFont="1" applyFill="1" applyBorder="1" applyAlignment="1">
      <alignment horizontal="center" vertical="center" wrapText="1"/>
    </xf>
    <xf numFmtId="0" fontId="33" fillId="9" borderId="3"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10" fillId="9" borderId="5" xfId="0" applyFont="1" applyFill="1" applyBorder="1" applyAlignment="1">
      <alignment horizontal="center" vertical="center" wrapText="1"/>
    </xf>
    <xf numFmtId="0" fontId="33" fillId="11" borderId="6" xfId="0" applyFont="1" applyFill="1" applyBorder="1" applyAlignment="1">
      <alignment horizontal="center" vertical="center" wrapText="1"/>
    </xf>
    <xf numFmtId="0" fontId="11" fillId="2" borderId="0" xfId="0" applyFont="1" applyFill="1" applyAlignment="1">
      <alignment horizontal="left" vertical="top" wrapText="1"/>
    </xf>
    <xf numFmtId="0" fontId="31" fillId="9" borderId="0" xfId="0" applyFont="1" applyFill="1" applyAlignment="1">
      <alignment vertical="top" wrapText="1"/>
    </xf>
    <xf numFmtId="0" fontId="13" fillId="2" borderId="0" xfId="0" applyFont="1" applyFill="1" applyAlignment="1">
      <alignment vertical="top" wrapText="1"/>
    </xf>
    <xf numFmtId="0" fontId="11" fillId="9" borderId="0" xfId="0" applyFont="1" applyFill="1" applyAlignment="1">
      <alignment vertical="top" wrapText="1"/>
    </xf>
    <xf numFmtId="0" fontId="34" fillId="9" borderId="0" xfId="0" applyFont="1" applyFill="1" applyAlignment="1">
      <alignment vertical="top"/>
    </xf>
    <xf numFmtId="0" fontId="35" fillId="9" borderId="0" xfId="0" applyFont="1" applyFill="1" applyAlignment="1">
      <alignment vertical="top"/>
    </xf>
    <xf numFmtId="0" fontId="13" fillId="9" borderId="0" xfId="0" applyFont="1" applyFill="1" applyAlignment="1">
      <alignment vertical="top"/>
    </xf>
    <xf numFmtId="0" fontId="32" fillId="9" borderId="0" xfId="0" applyFont="1" applyFill="1" applyAlignment="1">
      <alignment vertical="top" wrapText="1"/>
    </xf>
    <xf numFmtId="0" fontId="36" fillId="9" borderId="0" xfId="0" applyFont="1" applyFill="1"/>
    <xf numFmtId="0" fontId="33" fillId="10" borderId="18" xfId="0" applyFont="1" applyFill="1" applyBorder="1" applyAlignment="1">
      <alignment horizontal="center" vertical="center" wrapText="1"/>
    </xf>
    <xf numFmtId="0" fontId="33" fillId="10" borderId="12" xfId="0" applyFont="1" applyFill="1" applyBorder="1" applyAlignment="1">
      <alignment horizontal="center" vertical="center" wrapText="1"/>
    </xf>
    <xf numFmtId="0" fontId="20" fillId="10" borderId="21" xfId="0" applyFont="1" applyFill="1" applyBorder="1" applyAlignment="1">
      <alignment horizontal="center" vertical="center" wrapText="1"/>
    </xf>
    <xf numFmtId="0" fontId="20" fillId="10" borderId="11" xfId="0" applyFont="1" applyFill="1" applyBorder="1" applyAlignment="1">
      <alignment horizontal="center" vertical="center" wrapText="1"/>
    </xf>
    <xf numFmtId="0" fontId="20" fillId="10" borderId="9" xfId="0" applyFont="1" applyFill="1" applyBorder="1" applyAlignment="1">
      <alignment horizontal="center" vertical="center" wrapText="1"/>
    </xf>
    <xf numFmtId="0" fontId="21" fillId="10" borderId="9" xfId="0" applyFont="1" applyFill="1" applyBorder="1" applyAlignment="1">
      <alignment horizontal="center" vertical="center"/>
    </xf>
    <xf numFmtId="0" fontId="21" fillId="10" borderId="26" xfId="0" applyFont="1" applyFill="1" applyBorder="1" applyAlignment="1">
      <alignment horizontal="center" vertical="center" wrapText="1"/>
    </xf>
    <xf numFmtId="0" fontId="9" fillId="2" borderId="0" xfId="0" applyFont="1" applyFill="1"/>
    <xf numFmtId="0" fontId="25" fillId="14" borderId="2" xfId="0" applyFont="1" applyFill="1" applyBorder="1" applyAlignment="1">
      <alignment horizontal="center" vertical="center" wrapText="1"/>
    </xf>
    <xf numFmtId="0" fontId="18" fillId="14" borderId="16" xfId="0" applyFont="1" applyFill="1" applyBorder="1" applyAlignment="1">
      <alignment horizontal="center" vertical="center" wrapText="1"/>
    </xf>
    <xf numFmtId="0" fontId="18" fillId="14" borderId="17" xfId="0" applyFont="1" applyFill="1" applyBorder="1" applyAlignment="1">
      <alignment horizontal="center" vertical="center" wrapText="1"/>
    </xf>
    <xf numFmtId="0" fontId="16" fillId="11" borderId="1" xfId="0" applyFont="1" applyFill="1" applyBorder="1" applyAlignment="1" applyProtection="1">
      <alignment horizontal="center" vertical="center" wrapText="1"/>
      <protection locked="0"/>
    </xf>
    <xf numFmtId="0" fontId="9" fillId="11" borderId="2" xfId="0" applyFont="1" applyFill="1" applyBorder="1" applyAlignment="1" applyProtection="1">
      <alignment horizontal="center" vertical="center" wrapText="1"/>
      <protection locked="0"/>
    </xf>
    <xf numFmtId="0" fontId="9" fillId="6" borderId="3" xfId="0" applyFont="1" applyFill="1" applyBorder="1" applyAlignment="1" applyProtection="1">
      <alignment horizontal="center" vertical="center" wrapText="1"/>
      <protection locked="0"/>
    </xf>
    <xf numFmtId="0" fontId="16" fillId="9" borderId="1" xfId="0" applyFont="1" applyFill="1" applyBorder="1" applyAlignment="1" applyProtection="1">
      <alignment horizontal="center" vertical="center" wrapText="1"/>
      <protection locked="0"/>
    </xf>
    <xf numFmtId="0" fontId="9" fillId="9" borderId="2" xfId="0" applyFont="1" applyFill="1" applyBorder="1" applyAlignment="1" applyProtection="1">
      <alignment horizontal="center" vertical="center" wrapText="1"/>
      <protection locked="0"/>
    </xf>
    <xf numFmtId="0" fontId="16" fillId="11" borderId="10" xfId="0" applyFont="1" applyFill="1" applyBorder="1" applyAlignment="1" applyProtection="1">
      <alignment horizontal="center" vertical="center" wrapText="1"/>
      <protection locked="0"/>
    </xf>
    <xf numFmtId="0" fontId="9" fillId="11" borderId="4" xfId="0" applyFont="1" applyFill="1" applyBorder="1" applyAlignment="1" applyProtection="1">
      <alignment horizontal="center" vertical="center" wrapText="1"/>
      <protection locked="0"/>
    </xf>
    <xf numFmtId="0" fontId="9" fillId="6" borderId="5" xfId="0" applyFont="1" applyFill="1" applyBorder="1" applyAlignment="1" applyProtection="1">
      <alignment horizontal="center" vertical="center" wrapText="1"/>
      <protection locked="0"/>
    </xf>
    <xf numFmtId="0" fontId="21" fillId="9" borderId="18" xfId="0" applyFont="1" applyFill="1" applyBorder="1" applyAlignment="1" applyProtection="1">
      <alignment horizontal="center" vertical="center" wrapText="1"/>
      <protection locked="0"/>
    </xf>
    <xf numFmtId="0" fontId="0" fillId="9" borderId="3" xfId="0" applyFill="1" applyBorder="1" applyAlignment="1" applyProtection="1">
      <alignment horizontal="center" vertical="center" wrapText="1"/>
      <protection locked="0"/>
    </xf>
    <xf numFmtId="0" fontId="21" fillId="9" borderId="12" xfId="0" applyFont="1" applyFill="1" applyBorder="1" applyAlignment="1" applyProtection="1">
      <alignment horizontal="center" vertical="center" wrapText="1"/>
      <protection locked="0"/>
    </xf>
    <xf numFmtId="0" fontId="0" fillId="9" borderId="5" xfId="0" applyFill="1" applyBorder="1" applyAlignment="1" applyProtection="1">
      <alignment horizontal="center" vertical="center" wrapText="1"/>
      <protection locked="0"/>
    </xf>
    <xf numFmtId="0" fontId="20" fillId="5" borderId="6"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11" borderId="22" xfId="0" applyFont="1" applyFill="1" applyBorder="1" applyAlignment="1">
      <alignment horizontal="center" vertical="center" wrapText="1"/>
    </xf>
    <xf numFmtId="0" fontId="38" fillId="8" borderId="2" xfId="0" applyFont="1" applyFill="1" applyBorder="1" applyAlignment="1" applyProtection="1">
      <alignment horizontal="center" vertical="center" wrapText="1"/>
      <protection locked="0"/>
    </xf>
    <xf numFmtId="0" fontId="38" fillId="8" borderId="6" xfId="0" applyFont="1" applyFill="1" applyBorder="1" applyAlignment="1" applyProtection="1">
      <alignment horizontal="center" vertical="center" wrapText="1"/>
      <protection locked="0"/>
    </xf>
    <xf numFmtId="0" fontId="38" fillId="7" borderId="2" xfId="0" applyFont="1" applyFill="1" applyBorder="1" applyAlignment="1" applyProtection="1">
      <alignment horizontal="center" vertical="center" wrapText="1"/>
      <protection locked="0"/>
    </xf>
    <xf numFmtId="0" fontId="38" fillId="7" borderId="6" xfId="0" applyFont="1" applyFill="1" applyBorder="1" applyAlignment="1" applyProtection="1">
      <alignment horizontal="center" vertical="center" wrapText="1"/>
      <protection locked="0"/>
    </xf>
    <xf numFmtId="0" fontId="38" fillId="6" borderId="2" xfId="0" applyFont="1" applyFill="1" applyBorder="1" applyAlignment="1" applyProtection="1">
      <alignment horizontal="center" vertical="center" wrapText="1"/>
      <protection locked="0"/>
    </xf>
    <xf numFmtId="0" fontId="38" fillId="6" borderId="6" xfId="0" applyFont="1" applyFill="1" applyBorder="1" applyAlignment="1" applyProtection="1">
      <alignment horizontal="center" vertical="center" wrapText="1"/>
      <protection locked="0"/>
    </xf>
    <xf numFmtId="2" fontId="20" fillId="9" borderId="11" xfId="0" applyNumberFormat="1" applyFont="1" applyFill="1" applyBorder="1" applyAlignment="1">
      <alignment horizontal="center" vertical="center" wrapText="1"/>
    </xf>
    <xf numFmtId="2" fontId="20" fillId="9" borderId="8" xfId="0" applyNumberFormat="1" applyFont="1" applyFill="1" applyBorder="1" applyAlignment="1">
      <alignment horizontal="center" vertical="center" wrapText="1"/>
    </xf>
    <xf numFmtId="2" fontId="20" fillId="9" borderId="9" xfId="0" applyNumberFormat="1" applyFont="1" applyFill="1" applyBorder="1" applyAlignment="1">
      <alignment horizontal="center" vertical="center" wrapText="1"/>
    </xf>
    <xf numFmtId="0" fontId="21" fillId="9" borderId="11" xfId="0" applyFont="1" applyFill="1" applyBorder="1" applyAlignment="1">
      <alignment horizontal="center" vertical="center" wrapText="1"/>
    </xf>
    <xf numFmtId="0" fontId="33" fillId="11" borderId="1" xfId="0" applyFont="1" applyFill="1" applyBorder="1" applyAlignment="1">
      <alignment horizontal="center" vertical="center" wrapText="1"/>
    </xf>
    <xf numFmtId="0" fontId="33" fillId="9" borderId="1"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21" fillId="13" borderId="2" xfId="0" applyFont="1" applyFill="1" applyBorder="1" applyAlignment="1" applyProtection="1">
      <alignment horizontal="center" vertical="center" wrapText="1"/>
      <protection locked="0"/>
    </xf>
    <xf numFmtId="0" fontId="0" fillId="13" borderId="2" xfId="0" applyFill="1" applyBorder="1" applyAlignment="1" applyProtection="1">
      <alignment horizontal="center" vertical="center" wrapText="1"/>
      <protection locked="0"/>
    </xf>
    <xf numFmtId="0" fontId="21" fillId="7" borderId="2"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9" fillId="13" borderId="2" xfId="0" applyFont="1" applyFill="1" applyBorder="1" applyAlignment="1" applyProtection="1">
      <alignment horizontal="center" vertical="center" wrapText="1"/>
      <protection locked="0"/>
    </xf>
    <xf numFmtId="0" fontId="12" fillId="2" borderId="0" xfId="0" applyFont="1" applyFill="1" applyAlignment="1">
      <alignment horizontal="center" vertical="center" wrapText="1"/>
    </xf>
    <xf numFmtId="0" fontId="16" fillId="13" borderId="27" xfId="0" applyFont="1" applyFill="1" applyBorder="1" applyAlignment="1">
      <alignment horizontal="center" vertical="center" wrapText="1"/>
    </xf>
    <xf numFmtId="0" fontId="4" fillId="12" borderId="21" xfId="0" applyFont="1" applyFill="1" applyBorder="1" applyAlignment="1">
      <alignment horizontal="center" vertical="center" wrapText="1"/>
    </xf>
    <xf numFmtId="0" fontId="16" fillId="7" borderId="27" xfId="0" applyFont="1" applyFill="1" applyBorder="1" applyAlignment="1">
      <alignment horizontal="center" vertical="center" wrapText="1"/>
    </xf>
    <xf numFmtId="0" fontId="4" fillId="12" borderId="22" xfId="0" applyFont="1" applyFill="1" applyBorder="1" applyAlignment="1">
      <alignment horizontal="center" vertical="center" wrapText="1"/>
    </xf>
    <xf numFmtId="0" fontId="22" fillId="7" borderId="6" xfId="0" applyFont="1" applyFill="1" applyBorder="1" applyAlignment="1">
      <alignment horizontal="center" vertical="center" wrapText="1"/>
    </xf>
    <xf numFmtId="0" fontId="22" fillId="7" borderId="28" xfId="0" applyFont="1" applyFill="1" applyBorder="1" applyAlignment="1">
      <alignment horizontal="center" vertical="center" wrapText="1"/>
    </xf>
    <xf numFmtId="0" fontId="37" fillId="9" borderId="0" xfId="0" applyFont="1" applyFill="1" applyAlignment="1">
      <alignment horizontal="left" vertical="top" wrapText="1"/>
    </xf>
    <xf numFmtId="0" fontId="11" fillId="2" borderId="0" xfId="0" applyFont="1" applyFill="1" applyAlignment="1">
      <alignment horizontal="left" vertical="top" wrapText="1"/>
    </xf>
    <xf numFmtId="0" fontId="19" fillId="2" borderId="0" xfId="0" applyFont="1" applyFill="1" applyAlignment="1">
      <alignment horizontal="left"/>
    </xf>
    <xf numFmtId="0" fontId="19" fillId="2" borderId="13" xfId="0" applyFont="1" applyFill="1" applyBorder="1" applyAlignment="1">
      <alignment horizontal="left"/>
    </xf>
    <xf numFmtId="0" fontId="18" fillId="2" borderId="0" xfId="0" applyFont="1" applyFill="1" applyAlignment="1">
      <alignment horizontal="center" vertical="center" wrapText="1"/>
    </xf>
    <xf numFmtId="0" fontId="25" fillId="14" borderId="23" xfId="0" applyFont="1" applyFill="1" applyBorder="1" applyAlignment="1">
      <alignment horizontal="center" vertical="center" wrapText="1"/>
    </xf>
    <xf numFmtId="0" fontId="25" fillId="14" borderId="24"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25" fillId="14" borderId="2" xfId="0" applyFont="1" applyFill="1" applyBorder="1" applyAlignment="1">
      <alignment horizontal="center" vertical="center" wrapText="1"/>
    </xf>
    <xf numFmtId="0" fontId="22" fillId="7" borderId="1" xfId="0" applyFont="1" applyFill="1" applyBorder="1" applyAlignment="1">
      <alignment horizontal="center" vertical="center" wrapText="1"/>
    </xf>
    <xf numFmtId="0" fontId="22" fillId="7" borderId="2" xfId="0" applyFont="1" applyFill="1" applyBorder="1" applyAlignment="1">
      <alignment horizontal="center" vertical="center" wrapText="1"/>
    </xf>
    <xf numFmtId="2" fontId="22" fillId="7" borderId="11" xfId="0" applyNumberFormat="1" applyFont="1" applyFill="1" applyBorder="1" applyAlignment="1">
      <alignment horizontal="center" vertical="center" wrapText="1"/>
    </xf>
    <xf numFmtId="2" fontId="22" fillId="7" borderId="8" xfId="0" applyNumberFormat="1" applyFont="1" applyFill="1" applyBorder="1" applyAlignment="1">
      <alignment horizontal="center" vertical="center" wrapText="1"/>
    </xf>
    <xf numFmtId="2" fontId="22" fillId="7" borderId="9" xfId="0" applyNumberFormat="1" applyFont="1" applyFill="1" applyBorder="1" applyAlignment="1">
      <alignment horizontal="center" vertical="center" wrapText="1"/>
    </xf>
    <xf numFmtId="2" fontId="22" fillId="7" borderId="19" xfId="0" applyNumberFormat="1" applyFont="1" applyFill="1" applyBorder="1" applyAlignment="1">
      <alignment horizontal="center" vertical="center" wrapText="1"/>
    </xf>
    <xf numFmtId="0" fontId="14" fillId="2" borderId="0" xfId="0" applyFont="1" applyFill="1" applyAlignment="1">
      <alignment horizontal="left" vertical="center" wrapText="1"/>
    </xf>
    <xf numFmtId="0" fontId="21" fillId="12" borderId="2" xfId="0" applyFont="1" applyFill="1" applyBorder="1" applyAlignment="1">
      <alignment horizontal="center" vertical="center" wrapText="1"/>
    </xf>
    <xf numFmtId="0" fontId="21" fillId="12" borderId="11" xfId="0" applyFont="1" applyFill="1" applyBorder="1" applyAlignment="1">
      <alignment horizontal="center" vertical="center" wrapText="1"/>
    </xf>
    <xf numFmtId="0" fontId="21" fillId="12" borderId="8" xfId="0" applyFont="1" applyFill="1" applyBorder="1" applyAlignment="1">
      <alignment horizontal="center" vertical="center" wrapText="1"/>
    </xf>
    <xf numFmtId="0" fontId="21" fillId="12" borderId="9" xfId="0" applyFont="1" applyFill="1" applyBorder="1" applyAlignment="1">
      <alignment horizontal="center" vertical="center" wrapText="1"/>
    </xf>
    <xf numFmtId="0" fontId="21" fillId="12" borderId="10" xfId="0" applyFont="1" applyFill="1" applyBorder="1" applyAlignment="1">
      <alignment horizontal="center" vertical="center" wrapText="1"/>
    </xf>
    <xf numFmtId="0" fontId="21" fillId="12" borderId="4" xfId="0" applyFont="1" applyFill="1" applyBorder="1" applyAlignment="1">
      <alignment horizontal="center" vertical="center" wrapText="1"/>
    </xf>
    <xf numFmtId="0" fontId="21" fillId="12" borderId="5" xfId="0" applyFont="1" applyFill="1" applyBorder="1" applyAlignment="1">
      <alignment horizontal="center" vertical="center" wrapText="1"/>
    </xf>
    <xf numFmtId="2" fontId="22" fillId="7" borderId="28" xfId="0" applyNumberFormat="1" applyFont="1" applyFill="1" applyBorder="1" applyAlignment="1">
      <alignment horizontal="center" vertical="center" wrapText="1"/>
    </xf>
    <xf numFmtId="2" fontId="22" fillId="7" borderId="2" xfId="0" applyNumberFormat="1" applyFont="1" applyFill="1" applyBorder="1" applyAlignment="1">
      <alignment horizontal="center" vertical="center" wrapText="1"/>
    </xf>
    <xf numFmtId="0" fontId="16" fillId="13" borderId="1" xfId="0" applyFont="1" applyFill="1" applyBorder="1" applyAlignment="1">
      <alignment horizontal="center" vertical="center" wrapText="1"/>
    </xf>
    <xf numFmtId="0" fontId="16" fillId="13" borderId="2" xfId="0" applyFont="1" applyFill="1" applyBorder="1" applyAlignment="1">
      <alignment horizontal="center" vertical="center" wrapText="1"/>
    </xf>
    <xf numFmtId="2" fontId="22" fillId="7" borderId="10" xfId="0" applyNumberFormat="1" applyFont="1" applyFill="1" applyBorder="1" applyAlignment="1">
      <alignment horizontal="center" vertical="center" wrapText="1"/>
    </xf>
    <xf numFmtId="2" fontId="22" fillId="7" borderId="4" xfId="0" applyNumberFormat="1" applyFont="1" applyFill="1" applyBorder="1" applyAlignment="1">
      <alignment horizontal="center" vertical="center" wrapText="1"/>
    </xf>
    <xf numFmtId="2" fontId="22" fillId="7" borderId="5" xfId="0" applyNumberFormat="1" applyFont="1" applyFill="1" applyBorder="1" applyAlignment="1">
      <alignment horizontal="center" vertical="center" wrapText="1"/>
    </xf>
    <xf numFmtId="0" fontId="21" fillId="10" borderId="10" xfId="0" applyFont="1" applyFill="1" applyBorder="1" applyAlignment="1">
      <alignment horizontal="center" vertical="center" wrapText="1"/>
    </xf>
    <xf numFmtId="0" fontId="21" fillId="10" borderId="5" xfId="0" applyFont="1" applyFill="1" applyBorder="1" applyAlignment="1">
      <alignment horizontal="center" vertical="center" wrapText="1"/>
    </xf>
    <xf numFmtId="0" fontId="4" fillId="10" borderId="11" xfId="0" applyFont="1" applyFill="1" applyBorder="1" applyAlignment="1">
      <alignment horizontal="center" vertical="center" wrapText="1"/>
    </xf>
    <xf numFmtId="0" fontId="4" fillId="10" borderId="8" xfId="0" applyFont="1" applyFill="1" applyBorder="1" applyAlignment="1">
      <alignment horizontal="center" vertical="center" wrapText="1"/>
    </xf>
    <xf numFmtId="0" fontId="4" fillId="10" borderId="9" xfId="0" applyFont="1" applyFill="1" applyBorder="1" applyAlignment="1">
      <alignment horizontal="center" vertical="center" wrapText="1"/>
    </xf>
    <xf numFmtId="0" fontId="4" fillId="10" borderId="19" xfId="0" applyFont="1" applyFill="1" applyBorder="1" applyAlignment="1">
      <alignment horizontal="center" vertical="center" wrapText="1"/>
    </xf>
    <xf numFmtId="0" fontId="8" fillId="14" borderId="8" xfId="0" applyFont="1" applyFill="1" applyBorder="1" applyAlignment="1">
      <alignment horizontal="center" vertical="center" wrapText="1"/>
    </xf>
    <xf numFmtId="0" fontId="8" fillId="14" borderId="4" xfId="0" applyFont="1" applyFill="1" applyBorder="1" applyAlignment="1">
      <alignment horizontal="center" vertical="center" wrapText="1"/>
    </xf>
    <xf numFmtId="0" fontId="25" fillId="14" borderId="11" xfId="0" applyFont="1" applyFill="1" applyBorder="1" applyAlignment="1">
      <alignment horizontal="center" vertical="center" wrapText="1"/>
    </xf>
    <xf numFmtId="0" fontId="25" fillId="14" borderId="8" xfId="0" applyFont="1" applyFill="1" applyBorder="1" applyAlignment="1">
      <alignment horizontal="center" vertical="center" wrapText="1"/>
    </xf>
    <xf numFmtId="0" fontId="25" fillId="14" borderId="10" xfId="0" applyFont="1" applyFill="1" applyBorder="1" applyAlignment="1">
      <alignment horizontal="center" vertical="center" wrapText="1"/>
    </xf>
    <xf numFmtId="0" fontId="25" fillId="14" borderId="4" xfId="0" applyFont="1" applyFill="1" applyBorder="1" applyAlignment="1">
      <alignment horizontal="center" vertical="center" wrapText="1"/>
    </xf>
    <xf numFmtId="0" fontId="22" fillId="15" borderId="8" xfId="0" applyFont="1" applyFill="1" applyBorder="1" applyAlignment="1" applyProtection="1">
      <alignment horizontal="center" vertical="center" wrapText="1"/>
      <protection locked="0"/>
    </xf>
    <xf numFmtId="0" fontId="22" fillId="15" borderId="9" xfId="0" applyFont="1" applyFill="1" applyBorder="1" applyAlignment="1" applyProtection="1">
      <alignment horizontal="center" vertical="center" wrapText="1"/>
      <protection locked="0"/>
    </xf>
    <xf numFmtId="0" fontId="22" fillId="15" borderId="4" xfId="0" applyFont="1" applyFill="1" applyBorder="1" applyAlignment="1" applyProtection="1">
      <alignment horizontal="center" vertical="center" wrapText="1"/>
      <protection locked="0"/>
    </xf>
    <xf numFmtId="0" fontId="22" fillId="15" borderId="5" xfId="0" applyFont="1" applyFill="1" applyBorder="1" applyAlignment="1" applyProtection="1">
      <alignment horizontal="center" vertical="center" wrapText="1"/>
      <protection locked="0"/>
    </xf>
    <xf numFmtId="2" fontId="20" fillId="10" borderId="10" xfId="0" applyNumberFormat="1" applyFont="1" applyFill="1" applyBorder="1" applyAlignment="1">
      <alignment horizontal="center" vertical="center" wrapText="1"/>
    </xf>
    <xf numFmtId="2" fontId="20" fillId="10" borderId="5" xfId="0" applyNumberFormat="1" applyFont="1" applyFill="1" applyBorder="1" applyAlignment="1">
      <alignment horizontal="center" vertical="center" wrapText="1"/>
    </xf>
    <xf numFmtId="2" fontId="20" fillId="10" borderId="4" xfId="0" applyNumberFormat="1" applyFont="1" applyFill="1" applyBorder="1" applyAlignment="1">
      <alignment horizontal="center" vertical="center" wrapText="1"/>
    </xf>
    <xf numFmtId="0" fontId="11" fillId="2" borderId="0" xfId="0" applyFont="1" applyFill="1" applyAlignment="1">
      <alignment horizontal="left" vertical="center" wrapText="1"/>
    </xf>
    <xf numFmtId="0" fontId="11" fillId="2" borderId="13" xfId="0" applyFont="1" applyFill="1" applyBorder="1" applyAlignment="1">
      <alignment horizontal="left" vertical="center" wrapText="1"/>
    </xf>
    <xf numFmtId="0" fontId="21" fillId="10" borderId="20"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5"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2" fontId="26" fillId="0" borderId="10" xfId="0" applyNumberFormat="1" applyFont="1" applyBorder="1" applyAlignment="1">
      <alignment horizontal="center" vertical="center"/>
    </xf>
    <xf numFmtId="2" fontId="26" fillId="0" borderId="4" xfId="0" applyNumberFormat="1" applyFont="1" applyBorder="1" applyAlignment="1">
      <alignment horizontal="center" vertical="center"/>
    </xf>
    <xf numFmtId="2" fontId="26" fillId="0" borderId="5" xfId="0" applyNumberFormat="1" applyFont="1" applyBorder="1" applyAlignment="1">
      <alignment horizontal="center" vertical="center"/>
    </xf>
    <xf numFmtId="0" fontId="0" fillId="0" borderId="4" xfId="0"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23" fillId="7" borderId="2" xfId="0" applyFont="1" applyFill="1" applyBorder="1" applyAlignment="1" applyProtection="1">
      <alignment horizontal="center" vertical="center" wrapText="1"/>
      <protection locked="0"/>
    </xf>
    <xf numFmtId="0" fontId="23" fillId="7" borderId="27" xfId="0" applyFont="1" applyFill="1" applyBorder="1" applyAlignment="1" applyProtection="1">
      <alignment horizontal="center" vertical="center" wrapText="1"/>
      <protection locked="0"/>
    </xf>
    <xf numFmtId="0" fontId="21" fillId="7" borderId="2" xfId="0" applyFont="1" applyFill="1" applyBorder="1" applyAlignment="1">
      <alignment horizontal="center" vertical="center" wrapText="1"/>
    </xf>
    <xf numFmtId="2" fontId="20" fillId="12" borderId="7" xfId="0" applyNumberFormat="1" applyFont="1" applyFill="1" applyBorder="1" applyAlignment="1">
      <alignment horizontal="center" vertical="center" wrapText="1"/>
    </xf>
    <xf numFmtId="2" fontId="20" fillId="12" borderId="15" xfId="0" applyNumberFormat="1" applyFont="1" applyFill="1" applyBorder="1" applyAlignment="1">
      <alignment horizontal="center" vertical="center" wrapText="1"/>
    </xf>
    <xf numFmtId="0" fontId="8" fillId="14" borderId="2" xfId="0" applyFont="1" applyFill="1" applyBorder="1" applyAlignment="1">
      <alignment horizontal="center" vertical="center" wrapText="1"/>
    </xf>
    <xf numFmtId="0" fontId="21" fillId="13" borderId="2" xfId="0" applyFont="1" applyFill="1" applyBorder="1" applyAlignment="1">
      <alignment horizontal="center" vertical="center" wrapText="1"/>
    </xf>
    <xf numFmtId="0" fontId="15" fillId="2" borderId="0" xfId="0" applyFont="1" applyFill="1" applyAlignment="1">
      <alignment horizontal="left" vertical="center" wrapText="1"/>
    </xf>
    <xf numFmtId="0" fontId="16" fillId="12" borderId="21" xfId="0" applyFont="1" applyFill="1" applyBorder="1" applyAlignment="1">
      <alignment horizontal="center" vertical="center" wrapText="1"/>
    </xf>
    <xf numFmtId="0" fontId="16" fillId="13" borderId="2" xfId="0" applyFont="1" applyFill="1" applyBorder="1" applyAlignment="1" applyProtection="1">
      <alignment horizontal="center" vertical="center" wrapText="1"/>
      <protection locked="0"/>
    </xf>
    <xf numFmtId="0" fontId="16" fillId="7" borderId="2" xfId="0" applyFont="1" applyFill="1" applyBorder="1" applyAlignment="1" applyProtection="1">
      <alignment horizontal="center" vertical="center" wrapText="1"/>
      <protection locked="0"/>
    </xf>
    <xf numFmtId="2" fontId="20" fillId="12" borderId="2" xfId="0" applyNumberFormat="1" applyFont="1" applyFill="1" applyBorder="1" applyAlignment="1">
      <alignment horizontal="center" vertical="center" wrapText="1"/>
    </xf>
    <xf numFmtId="0" fontId="23" fillId="13" borderId="2" xfId="0" applyFont="1" applyFill="1" applyBorder="1" applyAlignment="1" applyProtection="1">
      <alignment horizontal="center" vertical="center" wrapText="1"/>
      <protection locked="0"/>
    </xf>
    <xf numFmtId="0" fontId="23" fillId="13" borderId="27" xfId="0" applyFont="1" applyFill="1" applyBorder="1" applyAlignment="1" applyProtection="1">
      <alignment horizontal="center" vertical="center" wrapText="1"/>
      <protection locked="0"/>
    </xf>
    <xf numFmtId="0" fontId="16" fillId="12" borderId="2" xfId="0" applyFont="1" applyFill="1" applyBorder="1" applyAlignment="1">
      <alignment horizontal="center" vertical="center" wrapText="1"/>
    </xf>
    <xf numFmtId="0" fontId="21" fillId="13" borderId="6" xfId="0" applyFont="1" applyFill="1" applyBorder="1" applyAlignment="1">
      <alignment horizontal="center" vertical="center" wrapText="1"/>
    </xf>
    <xf numFmtId="0" fontId="21" fillId="7" borderId="6" xfId="0" applyFont="1" applyFill="1" applyBorder="1" applyAlignment="1">
      <alignment horizontal="center" vertical="center" wrapText="1"/>
    </xf>
    <xf numFmtId="0" fontId="24" fillId="13" borderId="2" xfId="0" applyFont="1" applyFill="1" applyBorder="1" applyAlignment="1" applyProtection="1">
      <alignment horizontal="center" vertical="center" wrapText="1"/>
      <protection locked="0"/>
    </xf>
  </cellXfs>
  <cellStyles count="1">
    <cellStyle name="Normal" xfId="0" builtinId="0"/>
  </cellStyles>
  <dxfs count="156">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63BE7B"/>
        </patternFill>
      </fill>
    </dxf>
    <dxf>
      <fill>
        <patternFill>
          <bgColor rgb="FFC1DA81"/>
        </patternFill>
      </fill>
    </dxf>
    <dxf>
      <fill>
        <patternFill>
          <bgColor rgb="FFFFEB84"/>
        </patternFill>
      </fill>
    </dxf>
    <dxf>
      <fill>
        <patternFill>
          <bgColor rgb="FFFCBF7B"/>
        </patternFill>
      </fill>
    </dxf>
    <dxf>
      <fill>
        <patternFill>
          <bgColor rgb="FFFA9473"/>
        </patternFill>
      </fill>
    </dxf>
    <dxf>
      <fill>
        <patternFill>
          <bgColor rgb="FFF8696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
      <fill>
        <patternFill>
          <bgColor rgb="FF63BE7B"/>
        </patternFill>
      </fill>
    </dxf>
    <dxf>
      <fill>
        <patternFill>
          <bgColor rgb="FFC1DA81"/>
        </patternFill>
      </fill>
    </dxf>
    <dxf>
      <fill>
        <patternFill>
          <bgColor rgb="FFFFEB84"/>
        </patternFill>
      </fill>
    </dxf>
    <dxf>
      <fill>
        <patternFill>
          <bgColor rgb="FFFCBF7B"/>
        </patternFill>
      </fill>
    </dxf>
    <dxf>
      <fill>
        <patternFill>
          <bgColor rgb="FFFA9473"/>
        </patternFill>
      </fill>
    </dxf>
    <dxf>
      <fill>
        <patternFill>
          <bgColor rgb="FFF8696B"/>
        </patternFill>
      </fill>
    </dxf>
    <dxf>
      <fill>
        <patternFill>
          <bgColor rgb="FFF8696B"/>
        </patternFill>
      </fill>
    </dxf>
    <dxf>
      <fill>
        <patternFill>
          <bgColor rgb="FFFA9473"/>
        </patternFill>
      </fill>
    </dxf>
    <dxf>
      <fill>
        <patternFill>
          <bgColor rgb="FFFCBF7B"/>
        </patternFill>
      </fill>
    </dxf>
    <dxf>
      <fill>
        <patternFill>
          <bgColor rgb="FFFFEB84"/>
        </patternFill>
      </fill>
    </dxf>
    <dxf>
      <fill>
        <patternFill>
          <bgColor rgb="FFC1DA81"/>
        </patternFill>
      </fill>
    </dxf>
    <dxf>
      <fill>
        <patternFill>
          <bgColor rgb="FF63BE7B"/>
        </patternFill>
      </fill>
    </dxf>
  </dxfs>
  <tableStyles count="0" defaultTableStyle="TableStyleMedium2" defaultPivotStyle="PivotStyleLight16"/>
  <colors>
    <mruColors>
      <color rgb="FFC00000"/>
      <color rgb="FFFFD5D6"/>
      <color rgb="FF63BE7B"/>
      <color rgb="FFC1DA81"/>
      <color rgb="FFFFEB84"/>
      <color rgb="FFFCBF7B"/>
      <color rgb="FFFA9473"/>
      <color rgb="FFF8696B"/>
      <color rgb="FFFF7C80"/>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380999</xdr:colOff>
      <xdr:row>27</xdr:row>
      <xdr:rowOff>489859</xdr:rowOff>
    </xdr:from>
    <xdr:to>
      <xdr:col>9</xdr:col>
      <xdr:colOff>1650774</xdr:colOff>
      <xdr:row>39</xdr:row>
      <xdr:rowOff>312966</xdr:rowOff>
    </xdr:to>
    <xdr:pic>
      <xdr:nvPicPr>
        <xdr:cNvPr id="20" name="Picture 19">
          <a:extLst>
            <a:ext uri="{FF2B5EF4-FFF2-40B4-BE49-F238E27FC236}">
              <a16:creationId xmlns:a16="http://schemas.microsoft.com/office/drawing/2014/main" id="{E8E72375-A9F9-0757-41D4-0CFCF2595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9392" y="18056680"/>
          <a:ext cx="16186378" cy="74943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219075</xdr:colOff>
      <xdr:row>17</xdr:row>
      <xdr:rowOff>190500</xdr:rowOff>
    </xdr:from>
    <xdr:to>
      <xdr:col>9</xdr:col>
      <xdr:colOff>1457325</xdr:colOff>
      <xdr:row>23</xdr:row>
      <xdr:rowOff>123752</xdr:rowOff>
    </xdr:to>
    <xdr:pic>
      <xdr:nvPicPr>
        <xdr:cNvPr id="17" name="Picture 16">
          <a:extLst>
            <a:ext uri="{FF2B5EF4-FFF2-40B4-BE49-F238E27FC236}">
              <a16:creationId xmlns:a16="http://schemas.microsoft.com/office/drawing/2014/main" id="{2B4DCD09-D3B6-6304-7E74-D3E549FB48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2025" y="11344275"/>
          <a:ext cx="16097250" cy="37623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xdr:colOff>
      <xdr:row>4</xdr:row>
      <xdr:rowOff>581025</xdr:rowOff>
    </xdr:from>
    <xdr:to>
      <xdr:col>9</xdr:col>
      <xdr:colOff>1668709</xdr:colOff>
      <xdr:row>11</xdr:row>
      <xdr:rowOff>323850</xdr:rowOff>
    </xdr:to>
    <xdr:pic>
      <xdr:nvPicPr>
        <xdr:cNvPr id="12" name="Picture 11">
          <a:extLst>
            <a:ext uri="{FF2B5EF4-FFF2-40B4-BE49-F238E27FC236}">
              <a16:creationId xmlns:a16="http://schemas.microsoft.com/office/drawing/2014/main" id="{5A1A8751-2A20-5401-A3DE-CAFCBCDF8AE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1700" y="3438525"/>
          <a:ext cx="16365784" cy="421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635000</xdr:colOff>
      <xdr:row>11</xdr:row>
      <xdr:rowOff>361950</xdr:rowOff>
    </xdr:from>
    <xdr:to>
      <xdr:col>5</xdr:col>
      <xdr:colOff>1644650</xdr:colOff>
      <xdr:row>14</xdr:row>
      <xdr:rowOff>247650</xdr:rowOff>
    </xdr:to>
    <xdr:sp macro="" textlink="">
      <xdr:nvSpPr>
        <xdr:cNvPr id="6" name="Callout: Bent Line with Border and Accent Bar 5">
          <a:extLst>
            <a:ext uri="{FF2B5EF4-FFF2-40B4-BE49-F238E27FC236}">
              <a16:creationId xmlns:a16="http://schemas.microsoft.com/office/drawing/2014/main" id="{926BD897-8648-4F97-B595-EA761AC1A006}"/>
            </a:ext>
          </a:extLst>
        </xdr:cNvPr>
        <xdr:cNvSpPr/>
      </xdr:nvSpPr>
      <xdr:spPr>
        <a:xfrm>
          <a:off x="3235325" y="7686675"/>
          <a:ext cx="6581775" cy="1800225"/>
        </a:xfrm>
        <a:prstGeom prst="accentBorderCallout2">
          <a:avLst>
            <a:gd name="adj1" fmla="val 17581"/>
            <a:gd name="adj2" fmla="val -3446"/>
            <a:gd name="adj3" fmla="val 17734"/>
            <a:gd name="adj4" fmla="val -7600"/>
            <a:gd name="adj5" fmla="val -13745"/>
            <a:gd name="adj6" fmla="val -10408"/>
          </a:avLst>
        </a:prstGeom>
        <a:solidFill>
          <a:schemeClr val="accent4">
            <a:lumMod val="40000"/>
            <a:lumOff val="60000"/>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GB" sz="2000" b="1" u="none" kern="1200">
              <a:solidFill>
                <a:sysClr val="windowText" lastClr="000000"/>
              </a:solidFill>
            </a:rPr>
            <a:t>The first step </a:t>
          </a:r>
          <a:r>
            <a:rPr lang="en-GB" sz="2000" b="0" u="none" kern="1200">
              <a:solidFill>
                <a:sysClr val="windowText" lastClr="000000"/>
              </a:solidFill>
            </a:rPr>
            <a:t>is to choose 5 prioritisation criteria most important to your organisation. We suggest considering the following: political appetite, population need, inequalities focus, innovative approach, and ability to impact health inequalities. </a:t>
          </a:r>
          <a:endParaRPr lang="en-GB" sz="1600" b="0" u="none" kern="1200">
            <a:solidFill>
              <a:sysClr val="windowText" lastClr="000000"/>
            </a:solidFill>
          </a:endParaRPr>
        </a:p>
      </xdr:txBody>
    </xdr:sp>
    <xdr:clientData/>
  </xdr:twoCellAnchor>
  <xdr:twoCellAnchor>
    <xdr:from>
      <xdr:col>6</xdr:col>
      <xdr:colOff>1685925</xdr:colOff>
      <xdr:row>11</xdr:row>
      <xdr:rowOff>482600</xdr:rowOff>
    </xdr:from>
    <xdr:to>
      <xdr:col>10</xdr:col>
      <xdr:colOff>292100</xdr:colOff>
      <xdr:row>14</xdr:row>
      <xdr:rowOff>53975</xdr:rowOff>
    </xdr:to>
    <xdr:sp macro="" textlink="">
      <xdr:nvSpPr>
        <xdr:cNvPr id="7" name="Callout: Bent Line with Border and Accent Bar 6">
          <a:extLst>
            <a:ext uri="{FF2B5EF4-FFF2-40B4-BE49-F238E27FC236}">
              <a16:creationId xmlns:a16="http://schemas.microsoft.com/office/drawing/2014/main" id="{0B74222D-E9CD-4DB2-9C41-C91FDEF691E4}"/>
            </a:ext>
          </a:extLst>
        </xdr:cNvPr>
        <xdr:cNvSpPr/>
      </xdr:nvSpPr>
      <xdr:spPr>
        <a:xfrm>
          <a:off x="11715750" y="7807325"/>
          <a:ext cx="6035675" cy="1485900"/>
        </a:xfrm>
        <a:prstGeom prst="accentBorderCallout2">
          <a:avLst>
            <a:gd name="adj1" fmla="val 17171"/>
            <a:gd name="adj2" fmla="val -5394"/>
            <a:gd name="adj3" fmla="val 16795"/>
            <a:gd name="adj4" fmla="val -14155"/>
            <a:gd name="adj5" fmla="val -24038"/>
            <a:gd name="adj6" fmla="val -19041"/>
          </a:avLst>
        </a:prstGeom>
        <a:solidFill>
          <a:schemeClr val="accent4">
            <a:lumMod val="40000"/>
            <a:lumOff val="60000"/>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GB" sz="2000" b="1" u="none" kern="1200">
              <a:solidFill>
                <a:sysClr val="windowText" lastClr="000000"/>
              </a:solidFill>
            </a:rPr>
            <a:t>Next </a:t>
          </a:r>
          <a:r>
            <a:rPr lang="en-GB" sz="2000" b="0" u="none" kern="1200">
              <a:solidFill>
                <a:sysClr val="windowText" lastClr="000000"/>
              </a:solidFill>
            </a:rPr>
            <a:t>is to weight the importance of each criteria to your organisation (using a</a:t>
          </a:r>
          <a:r>
            <a:rPr lang="en-GB" sz="2000" b="0" u="none" kern="1200" baseline="0">
              <a:solidFill>
                <a:sysClr val="windowText" lastClr="000000"/>
              </a:solidFill>
            </a:rPr>
            <a:t> scale </a:t>
          </a:r>
          <a:r>
            <a:rPr lang="en-GB" sz="2000" b="0" u="none" kern="1200">
              <a:solidFill>
                <a:sysClr val="windowText" lastClr="000000"/>
              </a:solidFill>
            </a:rPr>
            <a:t>from 1-3). We have provided examples of factors that might influence weighting for each criteria</a:t>
          </a:r>
          <a:r>
            <a:rPr lang="en-GB" sz="2000" b="0" u="none" kern="1200" baseline="0">
              <a:solidFill>
                <a:sysClr val="windowText" lastClr="000000"/>
              </a:solidFill>
            </a:rPr>
            <a:t> but you can change this to suit your needs.</a:t>
          </a:r>
        </a:p>
      </xdr:txBody>
    </xdr:sp>
    <xdr:clientData/>
  </xdr:twoCellAnchor>
  <xdr:twoCellAnchor>
    <xdr:from>
      <xdr:col>10</xdr:col>
      <xdr:colOff>457200</xdr:colOff>
      <xdr:row>5</xdr:row>
      <xdr:rowOff>158750</xdr:rowOff>
    </xdr:from>
    <xdr:to>
      <xdr:col>13</xdr:col>
      <xdr:colOff>492125</xdr:colOff>
      <xdr:row>10</xdr:row>
      <xdr:rowOff>276225</xdr:rowOff>
    </xdr:to>
    <xdr:sp macro="" textlink="">
      <xdr:nvSpPr>
        <xdr:cNvPr id="8" name="Callout: Bent Line with Border and Accent Bar 7">
          <a:extLst>
            <a:ext uri="{FF2B5EF4-FFF2-40B4-BE49-F238E27FC236}">
              <a16:creationId xmlns:a16="http://schemas.microsoft.com/office/drawing/2014/main" id="{42FF7464-B57C-418E-AFA7-584FBF2954A4}"/>
            </a:ext>
          </a:extLst>
        </xdr:cNvPr>
        <xdr:cNvSpPr/>
      </xdr:nvSpPr>
      <xdr:spPr>
        <a:xfrm>
          <a:off x="17916525" y="3654425"/>
          <a:ext cx="4349750" cy="3308350"/>
        </a:xfrm>
        <a:prstGeom prst="accentBorderCallout2">
          <a:avLst>
            <a:gd name="adj1" fmla="val 21335"/>
            <a:gd name="adj2" fmla="val -4907"/>
            <a:gd name="adj3" fmla="val 21419"/>
            <a:gd name="adj4" fmla="val -14542"/>
            <a:gd name="adj5" fmla="val 45261"/>
            <a:gd name="adj6" fmla="val -86241"/>
          </a:avLst>
        </a:prstGeom>
        <a:solidFill>
          <a:schemeClr val="accent4">
            <a:lumMod val="40000"/>
            <a:lumOff val="60000"/>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GB" sz="2000" b="1" u="none" kern="1200">
              <a:solidFill>
                <a:sysClr val="windowText" lastClr="000000"/>
              </a:solidFill>
            </a:rPr>
            <a:t>Use this</a:t>
          </a:r>
          <a:r>
            <a:rPr lang="en-GB" sz="2000" b="1" u="none" kern="1200" baseline="0">
              <a:solidFill>
                <a:sysClr val="windowText" lastClr="000000"/>
              </a:solidFill>
            </a:rPr>
            <a:t> colum </a:t>
          </a:r>
          <a:r>
            <a:rPr lang="en-GB" sz="2000" b="0" u="none" kern="1200" baseline="0">
              <a:solidFill>
                <a:sysClr val="windowText" lastClr="000000"/>
              </a:solidFill>
            </a:rPr>
            <a:t>to a</a:t>
          </a:r>
          <a:r>
            <a:rPr lang="en-GB" sz="2000" b="0" u="none" kern="1200">
              <a:solidFill>
                <a:sysClr val="windowText" lastClr="000000"/>
              </a:solidFill>
            </a:rPr>
            <a:t>ssign a weight to each criteria.</a:t>
          </a:r>
          <a:r>
            <a:rPr lang="en-GB" sz="2000" b="0" u="none" kern="1200" baseline="0">
              <a:solidFill>
                <a:sysClr val="windowText" lastClr="000000"/>
              </a:solidFill>
            </a:rPr>
            <a:t> </a:t>
          </a:r>
          <a:r>
            <a:rPr lang="en-GB" sz="2000" b="0" u="none" kern="1200">
              <a:solidFill>
                <a:sysClr val="windowText" lastClr="000000"/>
              </a:solidFill>
            </a:rPr>
            <a:t> Whilst your organisatation may value all 5 priorities, ranking them in terms of relative importance will help support explicit consideration of organisational priorities, and also provide more valuable prioritisation scoring outputs. There is also the option to describe your rationale for chooseing a weighting.</a:t>
          </a:r>
          <a:endParaRPr lang="en-GB" sz="1600" b="0" u="none" kern="1200">
            <a:solidFill>
              <a:sysClr val="windowText" lastClr="000000"/>
            </a:solidFill>
          </a:endParaRPr>
        </a:p>
      </xdr:txBody>
    </xdr:sp>
    <xdr:clientData/>
  </xdr:twoCellAnchor>
  <xdr:twoCellAnchor>
    <xdr:from>
      <xdr:col>10</xdr:col>
      <xdr:colOff>125639</xdr:colOff>
      <xdr:row>18</xdr:row>
      <xdr:rowOff>322944</xdr:rowOff>
    </xdr:from>
    <xdr:to>
      <xdr:col>12</xdr:col>
      <xdr:colOff>1368425</xdr:colOff>
      <xdr:row>22</xdr:row>
      <xdr:rowOff>168275</xdr:rowOff>
    </xdr:to>
    <xdr:sp macro="" textlink="">
      <xdr:nvSpPr>
        <xdr:cNvPr id="10" name="Callout: Bent Line with Border and Accent Bar 9">
          <a:extLst>
            <a:ext uri="{FF2B5EF4-FFF2-40B4-BE49-F238E27FC236}">
              <a16:creationId xmlns:a16="http://schemas.microsoft.com/office/drawing/2014/main" id="{D311C9E9-7E5D-43AC-A23C-8650C44CE01C}"/>
            </a:ext>
          </a:extLst>
        </xdr:cNvPr>
        <xdr:cNvSpPr/>
      </xdr:nvSpPr>
      <xdr:spPr>
        <a:xfrm>
          <a:off x="17584964" y="12114894"/>
          <a:ext cx="4119336" cy="2398031"/>
        </a:xfrm>
        <a:prstGeom prst="accentBorderCallout2">
          <a:avLst>
            <a:gd name="adj1" fmla="val 24134"/>
            <a:gd name="adj2" fmla="val -5360"/>
            <a:gd name="adj3" fmla="val 23946"/>
            <a:gd name="adj4" fmla="val -13554"/>
            <a:gd name="adj5" fmla="val 13037"/>
            <a:gd name="adj6" fmla="val -28126"/>
          </a:avLst>
        </a:prstGeom>
        <a:solidFill>
          <a:schemeClr val="accent4">
            <a:lumMod val="40000"/>
            <a:lumOff val="60000"/>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GB" sz="2000" b="1">
              <a:solidFill>
                <a:sysClr val="windowText" lastClr="000000"/>
              </a:solidFill>
              <a:effectLst/>
              <a:latin typeface="+mn-lt"/>
              <a:ea typeface="+mn-ea"/>
              <a:cs typeface="+mn-cs"/>
            </a:rPr>
            <a:t>In this step</a:t>
          </a:r>
          <a:r>
            <a:rPr lang="en-GB" sz="2000" b="0">
              <a:solidFill>
                <a:sysClr val="windowText" lastClr="000000"/>
              </a:solidFill>
              <a:effectLst/>
              <a:latin typeface="+mn-lt"/>
              <a:ea typeface="+mn-ea"/>
              <a:cs typeface="+mn-cs"/>
            </a:rPr>
            <a:t>, you will agree the</a:t>
          </a:r>
          <a:r>
            <a:rPr lang="en-GB" sz="2000" b="0" baseline="0">
              <a:solidFill>
                <a:sysClr val="windowText" lastClr="000000"/>
              </a:solidFill>
              <a:effectLst/>
              <a:latin typeface="+mn-lt"/>
              <a:ea typeface="+mn-ea"/>
              <a:cs typeface="+mn-cs"/>
            </a:rPr>
            <a:t> rating system you will use throughout the tool to assess the extent that each HiAP opportunity meets your prioritisation criteria. We have provided suggested examples but you can edit this table to suit your needs. </a:t>
          </a:r>
          <a:endParaRPr lang="en-GB" sz="3200" b="0">
            <a:solidFill>
              <a:sysClr val="windowText" lastClr="000000"/>
            </a:solidFill>
            <a:effectLst/>
          </a:endParaRPr>
        </a:p>
      </xdr:txBody>
    </xdr:sp>
    <xdr:clientData/>
  </xdr:twoCellAnchor>
  <xdr:twoCellAnchor>
    <xdr:from>
      <xdr:col>3</xdr:col>
      <xdr:colOff>1720850</xdr:colOff>
      <xdr:row>26</xdr:row>
      <xdr:rowOff>73027</xdr:rowOff>
    </xdr:from>
    <xdr:to>
      <xdr:col>7</xdr:col>
      <xdr:colOff>130175</xdr:colOff>
      <xdr:row>28</xdr:row>
      <xdr:rowOff>273051</xdr:rowOff>
    </xdr:to>
    <xdr:sp macro="" textlink="">
      <xdr:nvSpPr>
        <xdr:cNvPr id="13" name="Callout: Bent Line with Border and Accent Bar 12">
          <a:extLst>
            <a:ext uri="{FF2B5EF4-FFF2-40B4-BE49-F238E27FC236}">
              <a16:creationId xmlns:a16="http://schemas.microsoft.com/office/drawing/2014/main" id="{87A7C4C7-F796-4B0F-87AD-BF91D04DA443}"/>
            </a:ext>
          </a:extLst>
        </xdr:cNvPr>
        <xdr:cNvSpPr/>
      </xdr:nvSpPr>
      <xdr:spPr>
        <a:xfrm>
          <a:off x="6178550" y="16970377"/>
          <a:ext cx="5838825" cy="1476374"/>
        </a:xfrm>
        <a:prstGeom prst="accentBorderCallout2">
          <a:avLst>
            <a:gd name="adj1" fmla="val 86577"/>
            <a:gd name="adj2" fmla="val -2474"/>
            <a:gd name="adj3" fmla="val 87204"/>
            <a:gd name="adj4" fmla="val -8573"/>
            <a:gd name="adj5" fmla="val 156136"/>
            <a:gd name="adj6" fmla="val -18622"/>
          </a:avLst>
        </a:prstGeom>
        <a:solidFill>
          <a:schemeClr val="accent4">
            <a:lumMod val="40000"/>
            <a:lumOff val="60000"/>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GB" sz="2000" b="0" u="none" kern="1200">
              <a:solidFill>
                <a:sysClr val="windowText" lastClr="000000"/>
              </a:solidFill>
            </a:rPr>
            <a:t>You can now progress through the devolved functions provided in the Tool. Assessing how each opportunity satisfies your organisational priorities. There is also space to record your rationale for scoring.</a:t>
          </a:r>
        </a:p>
      </xdr:txBody>
    </xdr:sp>
    <xdr:clientData/>
  </xdr:twoCellAnchor>
  <xdr:twoCellAnchor>
    <xdr:from>
      <xdr:col>10</xdr:col>
      <xdr:colOff>268060</xdr:colOff>
      <xdr:row>28</xdr:row>
      <xdr:rowOff>505731</xdr:rowOff>
    </xdr:from>
    <xdr:to>
      <xdr:col>13</xdr:col>
      <xdr:colOff>219075</xdr:colOff>
      <xdr:row>31</xdr:row>
      <xdr:rowOff>247651</xdr:rowOff>
    </xdr:to>
    <xdr:sp macro="" textlink="">
      <xdr:nvSpPr>
        <xdr:cNvPr id="14" name="Callout: Bent Line with Border and Accent Bar 13">
          <a:extLst>
            <a:ext uri="{FF2B5EF4-FFF2-40B4-BE49-F238E27FC236}">
              <a16:creationId xmlns:a16="http://schemas.microsoft.com/office/drawing/2014/main" id="{B9E70DBE-7119-4DCB-BA51-DE31620AB4CF}"/>
            </a:ext>
          </a:extLst>
        </xdr:cNvPr>
        <xdr:cNvSpPr/>
      </xdr:nvSpPr>
      <xdr:spPr>
        <a:xfrm>
          <a:off x="17727385" y="18679431"/>
          <a:ext cx="4265840" cy="1656445"/>
        </a:xfrm>
        <a:prstGeom prst="accentBorderCallout2">
          <a:avLst>
            <a:gd name="adj1" fmla="val 47600"/>
            <a:gd name="adj2" fmla="val -4551"/>
            <a:gd name="adj3" fmla="val 47901"/>
            <a:gd name="adj4" fmla="val -18277"/>
            <a:gd name="adj5" fmla="val 66163"/>
            <a:gd name="adj6" fmla="val -40640"/>
          </a:avLst>
        </a:prstGeom>
        <a:solidFill>
          <a:schemeClr val="accent4">
            <a:lumMod val="40000"/>
            <a:lumOff val="60000"/>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en-GB" sz="2000" b="0">
              <a:solidFill>
                <a:sysClr val="windowText" lastClr="000000"/>
              </a:solidFill>
              <a:effectLst/>
              <a:latin typeface="+mn-lt"/>
              <a:ea typeface="+mn-ea"/>
              <a:cs typeface="+mn-cs"/>
            </a:rPr>
            <a:t>Your assessment score here will be weighted against how you ranked each of the five organisational prioritisation criteria. The results can be viewed on the "Analysis" page, see below.</a:t>
          </a:r>
          <a:endParaRPr lang="en-GB" sz="4000">
            <a:solidFill>
              <a:sysClr val="windowText" lastClr="000000"/>
            </a:solidFill>
            <a:effectLst/>
          </a:endParaRPr>
        </a:p>
      </xdr:txBody>
    </xdr:sp>
    <xdr:clientData/>
  </xdr:twoCellAnchor>
  <xdr:twoCellAnchor>
    <xdr:from>
      <xdr:col>6</xdr:col>
      <xdr:colOff>800553</xdr:colOff>
      <xdr:row>38</xdr:row>
      <xdr:rowOff>431345</xdr:rowOff>
    </xdr:from>
    <xdr:to>
      <xdr:col>9</xdr:col>
      <xdr:colOff>1038225</xdr:colOff>
      <xdr:row>41</xdr:row>
      <xdr:rowOff>409121</xdr:rowOff>
    </xdr:to>
    <xdr:sp macro="" textlink="">
      <xdr:nvSpPr>
        <xdr:cNvPr id="15" name="Callout: Bent Line with Border and Accent Bar 14">
          <a:extLst>
            <a:ext uri="{FF2B5EF4-FFF2-40B4-BE49-F238E27FC236}">
              <a16:creationId xmlns:a16="http://schemas.microsoft.com/office/drawing/2014/main" id="{76332D2B-8D28-438D-A5C0-765812506E08}"/>
            </a:ext>
          </a:extLst>
        </xdr:cNvPr>
        <xdr:cNvSpPr/>
      </xdr:nvSpPr>
      <xdr:spPr>
        <a:xfrm>
          <a:off x="10830378" y="24986795"/>
          <a:ext cx="5809797" cy="1892301"/>
        </a:xfrm>
        <a:prstGeom prst="accentBorderCallout2">
          <a:avLst>
            <a:gd name="adj1" fmla="val 7446"/>
            <a:gd name="adj2" fmla="val -2948"/>
            <a:gd name="adj3" fmla="val 7631"/>
            <a:gd name="adj4" fmla="val -7585"/>
            <a:gd name="adj5" fmla="val -64429"/>
            <a:gd name="adj6" fmla="val -27680"/>
          </a:avLst>
        </a:prstGeom>
        <a:solidFill>
          <a:schemeClr val="accent4">
            <a:lumMod val="40000"/>
            <a:lumOff val="60000"/>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en-GB" sz="2000" b="0">
              <a:solidFill>
                <a:sysClr val="windowText" lastClr="000000"/>
              </a:solidFill>
              <a:effectLst/>
              <a:latin typeface="+mn-lt"/>
              <a:ea typeface="+mn-ea"/>
              <a:cs typeface="+mn-cs"/>
            </a:rPr>
            <a:t>If your organisation is not pursuing or considering HiAP action against one or all of the listed opportunites or devolved function, please select "N/A" from the drop down list and these will be excluded from the calculations.</a:t>
          </a:r>
          <a:endParaRPr lang="en-GB" sz="4000">
            <a:solidFill>
              <a:sysClr val="windowText" lastClr="000000"/>
            </a:solidFill>
            <a:effectLst/>
          </a:endParaRPr>
        </a:p>
      </xdr:txBody>
    </xdr:sp>
    <xdr:clientData/>
  </xdr:twoCellAnchor>
  <xdr:twoCellAnchor>
    <xdr:from>
      <xdr:col>2</xdr:col>
      <xdr:colOff>520700</xdr:colOff>
      <xdr:row>38</xdr:row>
      <xdr:rowOff>342902</xdr:rowOff>
    </xdr:from>
    <xdr:to>
      <xdr:col>4</xdr:col>
      <xdr:colOff>1762125</xdr:colOff>
      <xdr:row>42</xdr:row>
      <xdr:rowOff>396876</xdr:rowOff>
    </xdr:to>
    <xdr:sp macro="" textlink="">
      <xdr:nvSpPr>
        <xdr:cNvPr id="16" name="Callout: Bent Line with Border and Accent Bar 15">
          <a:extLst>
            <a:ext uri="{FF2B5EF4-FFF2-40B4-BE49-F238E27FC236}">
              <a16:creationId xmlns:a16="http://schemas.microsoft.com/office/drawing/2014/main" id="{63AC4785-45DD-44F4-A92A-EC548A386ADE}"/>
            </a:ext>
          </a:extLst>
        </xdr:cNvPr>
        <xdr:cNvSpPr/>
      </xdr:nvSpPr>
      <xdr:spPr>
        <a:xfrm>
          <a:off x="3121025" y="24898352"/>
          <a:ext cx="4956175" cy="2606674"/>
        </a:xfrm>
        <a:prstGeom prst="accentBorderCallout2">
          <a:avLst>
            <a:gd name="adj1" fmla="val 8397"/>
            <a:gd name="adj2" fmla="val -3139"/>
            <a:gd name="adj3" fmla="val 8549"/>
            <a:gd name="adj4" fmla="val -9447"/>
            <a:gd name="adj5" fmla="val -25256"/>
            <a:gd name="adj6" fmla="val -23535"/>
          </a:avLst>
        </a:prstGeom>
        <a:solidFill>
          <a:schemeClr val="accent4">
            <a:lumMod val="40000"/>
            <a:lumOff val="60000"/>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GB" sz="2000" b="0" u="none" kern="1200">
              <a:solidFill>
                <a:sysClr val="windowText" lastClr="000000"/>
              </a:solidFill>
            </a:rPr>
            <a:t>You have the option to change any of the opportunities on the left hand side to reflect how each one presents in your unique context. There is also the option to add your own opportunity for HiAP at the bottom of each page. This can be used to assess individual programmes of work you are considering or undertaking. </a:t>
          </a:r>
        </a:p>
      </xdr:txBody>
    </xdr:sp>
    <xdr:clientData/>
  </xdr:twoCellAnchor>
  <xdr:twoCellAnchor editAs="oneCell">
    <xdr:from>
      <xdr:col>1</xdr:col>
      <xdr:colOff>108858</xdr:colOff>
      <xdr:row>48</xdr:row>
      <xdr:rowOff>632280</xdr:rowOff>
    </xdr:from>
    <xdr:to>
      <xdr:col>9</xdr:col>
      <xdr:colOff>1782536</xdr:colOff>
      <xdr:row>56</xdr:row>
      <xdr:rowOff>1283729</xdr:rowOff>
    </xdr:to>
    <xdr:pic>
      <xdr:nvPicPr>
        <xdr:cNvPr id="23" name="Picture 22">
          <a:extLst>
            <a:ext uri="{FF2B5EF4-FFF2-40B4-BE49-F238E27FC236}">
              <a16:creationId xmlns:a16="http://schemas.microsoft.com/office/drawing/2014/main" id="{AD219251-577F-9464-9AD2-466DB8938D8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57251" y="31629351"/>
          <a:ext cx="16590281" cy="57645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1724025</xdr:colOff>
      <xdr:row>47</xdr:row>
      <xdr:rowOff>391433</xdr:rowOff>
    </xdr:from>
    <xdr:to>
      <xdr:col>9</xdr:col>
      <xdr:colOff>1778136</xdr:colOff>
      <xdr:row>49</xdr:row>
      <xdr:rowOff>8009</xdr:rowOff>
    </xdr:to>
    <xdr:pic>
      <xdr:nvPicPr>
        <xdr:cNvPr id="24" name="Picture 23">
          <a:extLst>
            <a:ext uri="{FF2B5EF4-FFF2-40B4-BE49-F238E27FC236}">
              <a16:creationId xmlns:a16="http://schemas.microsoft.com/office/drawing/2014/main" id="{F1153F81-A323-13A3-5031-EBC869D9C30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793311" y="30748969"/>
          <a:ext cx="5649821" cy="898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BEA04-5AB6-4AE1-A205-3901C13568AB}">
  <dimension ref="B1:J57"/>
  <sheetViews>
    <sheetView tabSelected="1" zoomScaleNormal="100" workbookViewId="0">
      <selection activeCell="L3" sqref="L3"/>
    </sheetView>
  </sheetViews>
  <sheetFormatPr defaultColWidth="20.54296875" defaultRowHeight="50.15" customHeight="1"/>
  <cols>
    <col min="1" max="1" width="10.6328125" style="1" customWidth="1"/>
    <col min="2" max="10" width="26.6328125" style="1" customWidth="1"/>
    <col min="11" max="16384" width="20.54296875" style="1"/>
  </cols>
  <sheetData>
    <row r="1" spans="2:10" ht="50.15" customHeight="1">
      <c r="B1" s="13" t="s">
        <v>87</v>
      </c>
      <c r="C1" s="13"/>
      <c r="D1" s="13"/>
      <c r="E1" s="13"/>
      <c r="F1" s="13"/>
      <c r="G1" s="13"/>
      <c r="H1" s="13"/>
      <c r="I1" s="13"/>
      <c r="J1" s="13"/>
    </row>
    <row r="2" spans="2:10" ht="50.15" customHeight="1">
      <c r="B2" s="145" t="s">
        <v>104</v>
      </c>
      <c r="C2" s="145"/>
      <c r="D2" s="145"/>
      <c r="E2" s="145"/>
      <c r="F2" s="145"/>
      <c r="G2" s="145"/>
      <c r="H2" s="145"/>
      <c r="I2" s="145"/>
      <c r="J2" s="145"/>
    </row>
    <row r="3" spans="2:10" ht="120" customHeight="1">
      <c r="B3" s="145"/>
      <c r="C3" s="145"/>
      <c r="D3" s="145"/>
      <c r="E3" s="145"/>
      <c r="F3" s="145"/>
      <c r="G3" s="145"/>
      <c r="H3" s="145"/>
      <c r="I3" s="145"/>
      <c r="J3" s="145"/>
    </row>
    <row r="4" spans="2:10" ht="25" customHeight="1">
      <c r="B4" s="83"/>
      <c r="C4" s="83"/>
      <c r="D4" s="83"/>
      <c r="E4" s="83"/>
      <c r="F4" s="83"/>
      <c r="G4" s="83"/>
      <c r="H4" s="83"/>
      <c r="I4" s="83"/>
      <c r="J4" s="83"/>
    </row>
    <row r="5" spans="2:10" ht="50.15" customHeight="1">
      <c r="B5" s="87" t="s">
        <v>86</v>
      </c>
      <c r="C5" s="86"/>
      <c r="D5" s="86"/>
      <c r="E5" s="86"/>
      <c r="F5" s="86"/>
      <c r="G5" s="86"/>
      <c r="H5" s="86"/>
      <c r="I5" s="86"/>
      <c r="J5" s="86"/>
    </row>
    <row r="6" spans="2:10" ht="50.15" customHeight="1">
      <c r="B6" s="84"/>
      <c r="C6" s="84"/>
      <c r="D6" s="84"/>
      <c r="E6" s="84"/>
      <c r="F6" s="84"/>
      <c r="G6" s="84"/>
      <c r="H6" s="84"/>
      <c r="I6" s="84"/>
      <c r="J6" s="84"/>
    </row>
    <row r="7" spans="2:10" ht="50.15" customHeight="1">
      <c r="B7" s="84"/>
      <c r="C7" s="84"/>
      <c r="D7" s="84"/>
      <c r="E7" s="84"/>
      <c r="F7" s="84"/>
      <c r="G7" s="84"/>
      <c r="H7" s="84"/>
      <c r="I7" s="84"/>
      <c r="J7" s="84"/>
    </row>
    <row r="8" spans="2:10" ht="50.15" customHeight="1">
      <c r="B8" s="84"/>
      <c r="C8" s="84"/>
      <c r="D8" s="84"/>
      <c r="E8" s="84"/>
      <c r="F8" s="84"/>
      <c r="G8" s="84"/>
      <c r="H8" s="84"/>
      <c r="I8" s="84"/>
      <c r="J8" s="84"/>
    </row>
    <row r="9" spans="2:10" ht="50.15" customHeight="1">
      <c r="B9" s="84"/>
      <c r="C9" s="84"/>
      <c r="D9" s="84"/>
      <c r="E9" s="84"/>
      <c r="F9" s="84"/>
      <c r="G9" s="84"/>
      <c r="H9" s="84"/>
      <c r="I9" s="84"/>
      <c r="J9" s="84"/>
    </row>
    <row r="10" spans="2:10" ht="50.15" customHeight="1">
      <c r="B10" s="84"/>
      <c r="C10" s="84"/>
      <c r="D10" s="84"/>
      <c r="E10" s="84"/>
      <c r="F10" s="84"/>
      <c r="G10" s="84"/>
      <c r="H10" s="84"/>
      <c r="I10" s="84"/>
      <c r="J10" s="84"/>
    </row>
    <row r="11" spans="2:10" ht="50.15" customHeight="1">
      <c r="B11" s="20"/>
      <c r="C11" s="20"/>
      <c r="D11" s="20"/>
      <c r="E11" s="20"/>
      <c r="F11" s="20"/>
      <c r="G11" s="20"/>
      <c r="H11" s="20"/>
      <c r="I11" s="20"/>
      <c r="J11" s="20"/>
    </row>
    <row r="12" spans="2:10" ht="50.15" customHeight="1">
      <c r="B12" s="20"/>
      <c r="C12" s="20"/>
      <c r="D12" s="20"/>
      <c r="E12" s="20"/>
      <c r="F12" s="20"/>
      <c r="G12" s="20"/>
      <c r="H12" s="20"/>
      <c r="I12" s="20"/>
      <c r="J12" s="20"/>
    </row>
    <row r="13" spans="2:10" ht="50.15" customHeight="1">
      <c r="B13" s="21"/>
      <c r="C13" s="21"/>
      <c r="D13" s="21"/>
      <c r="E13" s="21"/>
      <c r="F13" s="21"/>
      <c r="G13" s="21"/>
      <c r="H13" s="21"/>
      <c r="I13" s="21"/>
      <c r="J13" s="21"/>
    </row>
    <row r="14" spans="2:10" ht="50.15" customHeight="1">
      <c r="B14" s="21"/>
      <c r="C14" s="21"/>
      <c r="D14" s="21"/>
      <c r="E14" s="21"/>
      <c r="F14" s="21"/>
      <c r="G14" s="21"/>
      <c r="H14" s="21"/>
      <c r="I14" s="21"/>
      <c r="J14" s="21"/>
    </row>
    <row r="15" spans="2:10" ht="50.15" customHeight="1">
      <c r="B15" s="21"/>
      <c r="C15" s="21"/>
      <c r="D15" s="21"/>
      <c r="E15" s="21"/>
      <c r="F15" s="21"/>
      <c r="G15" s="21"/>
      <c r="H15" s="21"/>
      <c r="I15" s="21"/>
      <c r="J15" s="21"/>
    </row>
    <row r="16" spans="2:10" ht="50.15" customHeight="1">
      <c r="B16" s="21"/>
      <c r="C16" s="21"/>
      <c r="D16" s="21"/>
      <c r="E16" s="21"/>
      <c r="F16" s="21"/>
      <c r="G16" s="21"/>
      <c r="H16" s="21"/>
      <c r="I16" s="21"/>
      <c r="J16" s="21"/>
    </row>
    <row r="17" spans="2:10" ht="50.15" customHeight="1">
      <c r="B17" s="88" t="s">
        <v>88</v>
      </c>
      <c r="C17" s="19"/>
      <c r="D17" s="19"/>
      <c r="E17" s="19"/>
      <c r="F17" s="19"/>
      <c r="G17" s="19"/>
      <c r="H17" s="19"/>
      <c r="I17" s="19"/>
      <c r="J17" s="19"/>
    </row>
    <row r="18" spans="2:10" ht="50.15" customHeight="1">
      <c r="B18" s="19"/>
      <c r="C18" s="19"/>
      <c r="D18" s="19"/>
      <c r="E18" s="19"/>
      <c r="F18" s="19"/>
      <c r="G18" s="19"/>
      <c r="H18" s="19"/>
      <c r="I18" s="19"/>
      <c r="J18" s="19"/>
    </row>
    <row r="19" spans="2:10" ht="50.15" customHeight="1">
      <c r="B19" s="23"/>
      <c r="C19" s="22"/>
      <c r="D19" s="22"/>
      <c r="E19" s="22"/>
      <c r="F19" s="22"/>
      <c r="G19" s="22"/>
      <c r="H19" s="22"/>
      <c r="I19" s="22"/>
      <c r="J19" s="22"/>
    </row>
    <row r="20" spans="2:10" ht="50.15" customHeight="1">
      <c r="B20" s="22"/>
      <c r="C20" s="22"/>
      <c r="D20" s="22"/>
      <c r="E20" s="22"/>
      <c r="F20" s="22"/>
      <c r="G20" s="22"/>
      <c r="H20" s="22"/>
      <c r="I20" s="22"/>
      <c r="J20" s="22"/>
    </row>
    <row r="21" spans="2:10" ht="50.15" customHeight="1">
      <c r="B21" s="22"/>
      <c r="C21" s="22"/>
      <c r="D21" s="22"/>
      <c r="E21" s="22"/>
      <c r="F21" s="22"/>
      <c r="G21" s="22"/>
      <c r="H21" s="22"/>
      <c r="I21" s="22"/>
      <c r="J21" s="22"/>
    </row>
    <row r="22" spans="2:10" ht="50.15" customHeight="1">
      <c r="B22" s="22"/>
      <c r="C22" s="22"/>
      <c r="D22" s="22"/>
      <c r="E22" s="22"/>
      <c r="F22" s="22"/>
      <c r="G22" s="22"/>
      <c r="H22" s="23"/>
      <c r="I22" s="23"/>
      <c r="J22" s="23"/>
    </row>
    <row r="23" spans="2:10" ht="50.15" customHeight="1">
      <c r="B23" s="22"/>
      <c r="C23" s="22"/>
      <c r="D23" s="22"/>
      <c r="E23" s="22"/>
      <c r="F23" s="22"/>
      <c r="G23" s="22"/>
      <c r="H23" s="23"/>
      <c r="I23" s="23"/>
      <c r="J23" s="23"/>
    </row>
    <row r="24" spans="2:10" ht="50.15" customHeight="1">
      <c r="B24" s="22"/>
      <c r="C24" s="22"/>
      <c r="D24" s="22"/>
      <c r="E24" s="22"/>
      <c r="F24" s="22"/>
      <c r="G24" s="22"/>
      <c r="H24" s="23"/>
      <c r="I24" s="23"/>
      <c r="J24" s="23"/>
    </row>
    <row r="25" spans="2:10" ht="50.15" customHeight="1">
      <c r="B25" s="85"/>
      <c r="C25" s="85"/>
      <c r="D25" s="85"/>
      <c r="E25" s="85"/>
      <c r="F25" s="85"/>
      <c r="G25" s="85"/>
    </row>
    <row r="26" spans="2:10" ht="50.15" customHeight="1">
      <c r="B26" s="85"/>
      <c r="C26" s="85"/>
      <c r="D26" s="85"/>
      <c r="E26" s="85"/>
      <c r="F26" s="85"/>
      <c r="G26" s="85"/>
    </row>
    <row r="27" spans="2:10" ht="50.15" customHeight="1">
      <c r="B27" s="91" t="s">
        <v>0</v>
      </c>
      <c r="C27" s="22"/>
      <c r="D27" s="22"/>
      <c r="E27" s="22"/>
      <c r="F27" s="22"/>
      <c r="G27" s="22"/>
      <c r="H27" s="23"/>
      <c r="I27" s="23"/>
      <c r="J27" s="23"/>
    </row>
    <row r="28" spans="2:10" ht="50.15" customHeight="1">
      <c r="B28" s="24"/>
      <c r="C28" s="24"/>
      <c r="D28" s="24"/>
      <c r="E28" s="24"/>
      <c r="F28" s="24"/>
      <c r="G28" s="24"/>
      <c r="H28" s="23"/>
      <c r="I28" s="23"/>
      <c r="J28" s="23"/>
    </row>
    <row r="29" spans="2:10" ht="50.15" customHeight="1">
      <c r="B29" s="23"/>
      <c r="C29" s="89"/>
      <c r="D29" s="89"/>
      <c r="E29" s="89"/>
      <c r="F29" s="89"/>
      <c r="G29" s="89"/>
      <c r="H29" s="23"/>
      <c r="I29" s="23"/>
      <c r="J29" s="23"/>
    </row>
    <row r="30" spans="2:10" ht="50.15" customHeight="1">
      <c r="B30" s="23"/>
      <c r="C30" s="22"/>
      <c r="D30" s="22"/>
      <c r="E30" s="22"/>
      <c r="F30" s="22"/>
      <c r="G30" s="22"/>
      <c r="H30" s="22"/>
      <c r="I30" s="22"/>
      <c r="J30" s="22"/>
    </row>
    <row r="31" spans="2:10" ht="50.15" customHeight="1">
      <c r="B31" s="90"/>
      <c r="C31" s="90"/>
      <c r="D31" s="25"/>
      <c r="E31" s="25"/>
      <c r="F31" s="25"/>
      <c r="G31" s="25"/>
      <c r="H31" s="25"/>
      <c r="I31" s="25"/>
      <c r="J31" s="25"/>
    </row>
    <row r="32" spans="2:10" ht="50.15" customHeight="1">
      <c r="B32" s="90"/>
      <c r="C32" s="90"/>
      <c r="D32" s="25"/>
      <c r="E32" s="25"/>
      <c r="F32" s="25"/>
      <c r="G32" s="25"/>
      <c r="H32" s="25"/>
      <c r="I32" s="25"/>
      <c r="J32" s="25"/>
    </row>
    <row r="33" spans="2:10" ht="50.15" customHeight="1">
      <c r="B33" s="90"/>
      <c r="C33" s="90"/>
      <c r="D33" s="22"/>
      <c r="E33" s="22"/>
      <c r="F33" s="22"/>
      <c r="G33" s="22"/>
      <c r="H33" s="22"/>
      <c r="I33" s="22"/>
      <c r="J33" s="22"/>
    </row>
    <row r="34" spans="2:10" ht="50.15" customHeight="1">
      <c r="B34" s="90"/>
      <c r="C34" s="90"/>
      <c r="D34" s="22"/>
      <c r="E34" s="22"/>
      <c r="F34" s="22"/>
      <c r="G34" s="22"/>
      <c r="H34" s="22"/>
      <c r="I34" s="22"/>
      <c r="J34" s="22"/>
    </row>
    <row r="35" spans="2:10" ht="50.15" customHeight="1">
      <c r="B35" s="90"/>
      <c r="C35" s="90"/>
      <c r="D35" s="22"/>
      <c r="E35" s="22"/>
      <c r="F35" s="22"/>
      <c r="G35" s="22"/>
      <c r="H35" s="22"/>
      <c r="I35" s="22"/>
      <c r="J35" s="22"/>
    </row>
    <row r="36" spans="2:10" ht="50.15" customHeight="1">
      <c r="B36" s="90"/>
      <c r="C36" s="90"/>
      <c r="D36" s="22"/>
      <c r="E36" s="22"/>
      <c r="F36" s="22"/>
      <c r="G36" s="22"/>
      <c r="H36" s="22"/>
      <c r="I36" s="22"/>
      <c r="J36" s="22"/>
    </row>
    <row r="37" spans="2:10" ht="50.15" customHeight="1">
      <c r="B37" s="90"/>
      <c r="C37" s="90"/>
      <c r="D37" s="22"/>
      <c r="E37" s="22"/>
      <c r="F37" s="22"/>
      <c r="G37" s="22"/>
      <c r="H37" s="22"/>
      <c r="I37" s="22"/>
      <c r="J37" s="22"/>
    </row>
    <row r="38" spans="2:10" ht="50.15" customHeight="1">
      <c r="B38" s="90"/>
      <c r="C38" s="90"/>
      <c r="D38" s="22"/>
      <c r="E38" s="22"/>
      <c r="F38" s="22"/>
      <c r="G38" s="22"/>
      <c r="H38" s="22"/>
      <c r="I38" s="22"/>
      <c r="J38" s="22"/>
    </row>
    <row r="39" spans="2:10" ht="50.15" customHeight="1">
      <c r="B39" s="90"/>
      <c r="C39" s="90"/>
      <c r="D39" s="22"/>
      <c r="E39" s="22"/>
      <c r="F39" s="22"/>
      <c r="G39" s="22"/>
      <c r="H39" s="22"/>
      <c r="I39" s="22"/>
      <c r="J39" s="22"/>
    </row>
    <row r="40" spans="2:10" ht="50.15" customHeight="1">
      <c r="B40" s="90"/>
      <c r="C40" s="90"/>
      <c r="D40" s="22"/>
      <c r="E40" s="22"/>
      <c r="F40" s="22"/>
      <c r="G40" s="22"/>
      <c r="H40" s="22"/>
      <c r="I40" s="22"/>
      <c r="J40" s="22"/>
    </row>
    <row r="41" spans="2:10" ht="50.15" customHeight="1">
      <c r="B41" s="90"/>
      <c r="C41" s="90"/>
      <c r="D41" s="22"/>
      <c r="E41" s="22"/>
      <c r="F41" s="22"/>
      <c r="G41" s="22"/>
      <c r="H41" s="22"/>
      <c r="I41" s="22"/>
      <c r="J41" s="22"/>
    </row>
    <row r="42" spans="2:10" ht="50.15" customHeight="1">
      <c r="B42" s="90"/>
      <c r="C42" s="90"/>
      <c r="D42" s="22"/>
      <c r="E42" s="22"/>
      <c r="F42" s="22"/>
      <c r="G42" s="22"/>
      <c r="H42" s="22"/>
      <c r="I42" s="22"/>
      <c r="J42" s="22"/>
    </row>
    <row r="43" spans="2:10" ht="50.15" customHeight="1">
      <c r="B43" s="90"/>
      <c r="C43" s="90"/>
      <c r="D43" s="22"/>
      <c r="E43" s="22"/>
      <c r="F43" s="22"/>
      <c r="G43" s="22"/>
      <c r="H43" s="22"/>
      <c r="I43" s="22"/>
      <c r="J43" s="22"/>
    </row>
    <row r="46" spans="2:10" ht="50.15" customHeight="1">
      <c r="B46" s="144" t="s">
        <v>106</v>
      </c>
      <c r="C46" s="144"/>
      <c r="D46" s="144"/>
      <c r="E46" s="144"/>
      <c r="F46" s="144"/>
      <c r="G46" s="144"/>
      <c r="H46" s="144"/>
      <c r="I46" s="144"/>
      <c r="J46" s="144"/>
    </row>
    <row r="47" spans="2:10" ht="50.15" customHeight="1">
      <c r="B47" s="144"/>
      <c r="C47" s="144"/>
      <c r="D47" s="144"/>
      <c r="E47" s="144"/>
      <c r="F47" s="144"/>
      <c r="G47" s="144"/>
      <c r="H47" s="144"/>
      <c r="I47" s="144"/>
      <c r="J47" s="144"/>
    </row>
    <row r="48" spans="2:10" ht="50.15" customHeight="1">
      <c r="B48" s="144"/>
      <c r="C48" s="144"/>
      <c r="D48" s="144"/>
      <c r="E48" s="144"/>
      <c r="F48" s="144"/>
      <c r="G48" s="144"/>
      <c r="H48" s="144"/>
      <c r="I48" s="144"/>
      <c r="J48" s="144"/>
    </row>
    <row r="49" spans="2:10" ht="50.15" customHeight="1">
      <c r="B49" s="22"/>
      <c r="C49" s="22"/>
      <c r="D49" s="22"/>
      <c r="E49" s="22"/>
      <c r="F49" s="22"/>
      <c r="G49" s="22"/>
      <c r="H49" s="22"/>
      <c r="I49" s="22"/>
      <c r="J49" s="22"/>
    </row>
    <row r="50" spans="2:10" ht="50.15" customHeight="1">
      <c r="B50" s="23"/>
      <c r="C50" s="23"/>
      <c r="D50" s="23"/>
      <c r="E50" s="23"/>
      <c r="F50" s="23"/>
      <c r="G50" s="23"/>
      <c r="H50" s="23"/>
      <c r="I50" s="23"/>
      <c r="J50" s="23"/>
    </row>
    <row r="51" spans="2:10" ht="50.15" customHeight="1">
      <c r="B51" s="23"/>
      <c r="C51" s="23"/>
      <c r="D51" s="23"/>
      <c r="E51" s="23"/>
      <c r="F51" s="23"/>
      <c r="G51" s="23"/>
      <c r="H51" s="23"/>
      <c r="I51" s="23"/>
      <c r="J51" s="23"/>
    </row>
    <row r="52" spans="2:10" ht="50.15" customHeight="1">
      <c r="B52" s="23"/>
      <c r="C52" s="23"/>
      <c r="D52" s="23"/>
      <c r="E52" s="23"/>
      <c r="F52" s="23"/>
      <c r="G52" s="23"/>
      <c r="H52" s="23"/>
      <c r="I52" s="23"/>
      <c r="J52" s="23"/>
    </row>
    <row r="53" spans="2:10" ht="50.15" customHeight="1">
      <c r="B53" s="23"/>
      <c r="C53" s="23"/>
      <c r="D53" s="23"/>
      <c r="E53" s="23"/>
      <c r="F53" s="23"/>
      <c r="G53" s="23"/>
      <c r="H53" s="23"/>
      <c r="I53" s="23"/>
      <c r="J53" s="23"/>
    </row>
    <row r="54" spans="2:10" ht="50.15" customHeight="1">
      <c r="B54" s="23"/>
      <c r="C54" s="23"/>
      <c r="D54" s="23"/>
      <c r="E54" s="23"/>
      <c r="F54" s="23"/>
      <c r="G54" s="23"/>
      <c r="H54" s="23"/>
      <c r="I54" s="23"/>
      <c r="J54" s="23"/>
    </row>
    <row r="55" spans="2:10" ht="50.15" customHeight="1">
      <c r="B55" s="23"/>
      <c r="C55" s="23"/>
      <c r="D55" s="23"/>
      <c r="E55" s="23"/>
      <c r="F55" s="23"/>
      <c r="G55" s="23"/>
      <c r="H55" s="23"/>
      <c r="I55" s="23"/>
      <c r="J55" s="23"/>
    </row>
    <row r="56" spans="2:10" ht="50.15" customHeight="1">
      <c r="B56" s="23"/>
      <c r="C56" s="23"/>
      <c r="D56" s="23"/>
      <c r="E56" s="23"/>
      <c r="F56" s="23"/>
      <c r="G56" s="23"/>
      <c r="H56" s="23"/>
      <c r="I56" s="23"/>
      <c r="J56" s="23"/>
    </row>
    <row r="57" spans="2:10" ht="105.5" customHeight="1">
      <c r="B57" s="23"/>
      <c r="C57" s="23"/>
      <c r="D57" s="23"/>
      <c r="E57" s="23"/>
      <c r="F57" s="23"/>
      <c r="G57" s="23"/>
      <c r="H57" s="23"/>
      <c r="I57" s="23"/>
      <c r="J57" s="23"/>
    </row>
  </sheetData>
  <sheetProtection algorithmName="SHA-512" hashValue="VJssk12JI/AVcASGhoD5PKlArJkjfaa+EXad6G+TQ5afQ4w6cQMD9obgDmr6DgZpvVdLxfVHIpxdhotsaMuUGQ==" saltValue="jL6UQMOWua5EAENgSf7+VA==" spinCount="100000" sheet="1" objects="1" scenarios="1"/>
  <mergeCells count="2">
    <mergeCell ref="B46:J48"/>
    <mergeCell ref="B2:J3"/>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8F124-E3CB-4DF3-BECD-A0CA46E782A0}">
  <dimension ref="B1:Q15"/>
  <sheetViews>
    <sheetView zoomScaleNormal="100" workbookViewId="0">
      <selection activeCell="D13" sqref="D13"/>
    </sheetView>
  </sheetViews>
  <sheetFormatPr defaultColWidth="30.54296875" defaultRowHeight="60" customHeight="1"/>
  <cols>
    <col min="1" max="1" width="5.6328125" style="1" customWidth="1"/>
    <col min="2" max="2" width="20.54296875" style="1" customWidth="1"/>
    <col min="3" max="3" width="15.54296875" style="1" customWidth="1"/>
    <col min="4" max="8" width="50.6328125" style="1" customWidth="1"/>
    <col min="9" max="10" width="20.6328125" style="1" customWidth="1"/>
    <col min="11" max="16384" width="30.54296875" style="1"/>
  </cols>
  <sheetData>
    <row r="1" spans="2:17" ht="60" customHeight="1">
      <c r="B1" s="214" t="s">
        <v>62</v>
      </c>
      <c r="C1" s="214"/>
      <c r="D1" s="214"/>
      <c r="E1" s="214"/>
      <c r="F1" s="214"/>
      <c r="G1" s="4"/>
    </row>
    <row r="2" spans="2:17" ht="60" customHeight="1">
      <c r="B2" s="145" t="s">
        <v>100</v>
      </c>
      <c r="C2" s="145"/>
      <c r="D2" s="145"/>
      <c r="E2" s="145"/>
      <c r="F2" s="145"/>
      <c r="G2" s="145"/>
      <c r="H2" s="145"/>
      <c r="I2" s="145"/>
      <c r="J2" s="145"/>
      <c r="M2" s="8"/>
      <c r="O2" s="8"/>
      <c r="Q2" s="8"/>
    </row>
    <row r="3" spans="2:17" ht="60" customHeight="1">
      <c r="B3" s="145"/>
      <c r="C3" s="145"/>
      <c r="D3" s="145"/>
      <c r="E3" s="145"/>
      <c r="F3" s="145"/>
      <c r="G3" s="145"/>
      <c r="H3" s="145"/>
      <c r="I3" s="145"/>
      <c r="J3" s="145"/>
      <c r="M3" s="8"/>
      <c r="O3" s="8"/>
      <c r="Q3" s="8"/>
    </row>
    <row r="4" spans="2:17" ht="60" customHeight="1">
      <c r="B4" s="145"/>
      <c r="C4" s="145"/>
      <c r="D4" s="145"/>
      <c r="E4" s="145"/>
      <c r="F4" s="145"/>
      <c r="G4" s="145"/>
      <c r="H4" s="145"/>
      <c r="I4" s="145"/>
      <c r="J4" s="145"/>
      <c r="M4" s="9"/>
      <c r="O4" s="9"/>
    </row>
    <row r="5" spans="2:17" ht="60" customHeight="1">
      <c r="B5" s="212" t="s">
        <v>101</v>
      </c>
      <c r="C5" s="212"/>
      <c r="I5" s="212" t="s">
        <v>102</v>
      </c>
      <c r="J5" s="212"/>
      <c r="M5" s="9"/>
      <c r="O5" s="9"/>
    </row>
    <row r="6" spans="2:17" ht="60" customHeight="1">
      <c r="B6" s="221" t="s">
        <v>47</v>
      </c>
      <c r="C6" s="221"/>
      <c r="D6" s="11" t="str">
        <f>'Step1_Prioritisation Criteria'!B9</f>
        <v>Is this a political priority right now?</v>
      </c>
      <c r="E6" s="11" t="str">
        <f>'Step1_Prioritisation Criteria'!B10</f>
        <v>Population Need</v>
      </c>
      <c r="F6" s="11" t="str">
        <f>'Step1_Prioritisation Criteria'!B11</f>
        <v>Inequalities Focus</v>
      </c>
      <c r="G6" s="11" t="str">
        <f>'Step1_Prioritisation Criteria'!B12</f>
        <v>Innovative Approach</v>
      </c>
      <c r="H6" s="11" t="str">
        <f>'Step1_Prioritisation Criteria'!B13</f>
        <v>Ability to Impact</v>
      </c>
      <c r="I6" s="131" t="s">
        <v>48</v>
      </c>
      <c r="J6" s="131" t="s">
        <v>45</v>
      </c>
      <c r="K6" s="6"/>
    </row>
    <row r="7" spans="2:17" ht="60" customHeight="1">
      <c r="B7" s="216" t="s">
        <v>63</v>
      </c>
      <c r="C7" s="14" t="s">
        <v>50</v>
      </c>
      <c r="D7" s="132" t="s">
        <v>80</v>
      </c>
      <c r="E7" s="132"/>
      <c r="F7" s="132"/>
      <c r="G7" s="132"/>
      <c r="H7" s="132"/>
      <c r="I7" s="213" t="str">
        <f>Backend!M34</f>
        <v/>
      </c>
      <c r="J7" s="218" t="str">
        <f>Backend!M35</f>
        <v>N/A</v>
      </c>
      <c r="K7" s="3"/>
    </row>
    <row r="8" spans="2:17" ht="100" customHeight="1">
      <c r="B8" s="216"/>
      <c r="C8" s="14" t="s">
        <v>4</v>
      </c>
      <c r="D8" s="133"/>
      <c r="E8" s="133"/>
      <c r="F8" s="133"/>
      <c r="G8" s="133"/>
      <c r="H8" s="133"/>
      <c r="I8" s="213"/>
      <c r="J8" s="218"/>
      <c r="K8" s="3"/>
    </row>
    <row r="9" spans="2:17" ht="60" customHeight="1">
      <c r="B9" s="217" t="s">
        <v>64</v>
      </c>
      <c r="C9" s="15" t="s">
        <v>50</v>
      </c>
      <c r="D9" s="134" t="s">
        <v>80</v>
      </c>
      <c r="E9" s="134"/>
      <c r="F9" s="134"/>
      <c r="G9" s="134"/>
      <c r="H9" s="134"/>
      <c r="I9" s="209" t="str">
        <f>Backend!N34</f>
        <v/>
      </c>
      <c r="J9" s="218"/>
      <c r="K9" s="3"/>
    </row>
    <row r="10" spans="2:17" ht="100" customHeight="1">
      <c r="B10" s="217"/>
      <c r="C10" s="15" t="s">
        <v>4</v>
      </c>
      <c r="D10" s="135"/>
      <c r="E10" s="135"/>
      <c r="F10" s="135"/>
      <c r="G10" s="135"/>
      <c r="H10" s="135"/>
      <c r="I10" s="209"/>
      <c r="J10" s="218"/>
      <c r="K10" s="3"/>
    </row>
    <row r="11" spans="2:17" ht="60" customHeight="1">
      <c r="B11" s="219" t="s">
        <v>57</v>
      </c>
      <c r="C11" s="14" t="s">
        <v>50</v>
      </c>
      <c r="D11" s="132" t="s">
        <v>80</v>
      </c>
      <c r="E11" s="132"/>
      <c r="F11" s="132"/>
      <c r="G11" s="132"/>
      <c r="H11" s="132"/>
      <c r="I11" s="213" t="str">
        <f>Backend!O34</f>
        <v/>
      </c>
      <c r="J11" s="218"/>
      <c r="K11" s="3"/>
    </row>
    <row r="12" spans="2:17" ht="100" customHeight="1">
      <c r="B12" s="219"/>
      <c r="C12" s="14" t="s">
        <v>4</v>
      </c>
      <c r="D12" s="136"/>
      <c r="E12" s="136"/>
      <c r="F12" s="136"/>
      <c r="G12" s="136"/>
      <c r="H12" s="136"/>
      <c r="I12" s="213"/>
      <c r="J12" s="218"/>
      <c r="K12" s="3"/>
    </row>
    <row r="13" spans="2:17" ht="80" customHeight="1">
      <c r="B13" s="212" t="s">
        <v>103</v>
      </c>
      <c r="C13" s="212"/>
      <c r="J13" s="3"/>
      <c r="K13" s="3"/>
    </row>
    <row r="14" spans="2:17" ht="60" customHeight="1">
      <c r="J14" s="3"/>
      <c r="K14" s="3"/>
    </row>
    <row r="15" spans="2:17" ht="60" customHeight="1">
      <c r="J15" s="7"/>
      <c r="K15" s="7"/>
    </row>
  </sheetData>
  <sheetProtection algorithmName="SHA-512" hashValue="BxykGCJRsEOrnCqjVz5dANFme5C/lrqLOHxWx5Y3VZGtIPamqHxU1tz3PYYQCJjKJS/FR5DuUkJRbkkc7bEgDg==" saltValue="yET6AjU3FNLeInT0llM6uA==" spinCount="100000" sheet="1" objects="1" scenarios="1"/>
  <mergeCells count="13">
    <mergeCell ref="B1:F1"/>
    <mergeCell ref="J7:J12"/>
    <mergeCell ref="B9:B10"/>
    <mergeCell ref="I9:I10"/>
    <mergeCell ref="B11:B12"/>
    <mergeCell ref="I11:I12"/>
    <mergeCell ref="B2:J4"/>
    <mergeCell ref="I5:J5"/>
    <mergeCell ref="B13:C13"/>
    <mergeCell ref="B5:C5"/>
    <mergeCell ref="B6:C6"/>
    <mergeCell ref="B7:B8"/>
    <mergeCell ref="I7:I8"/>
  </mergeCells>
  <conditionalFormatting sqref="D7:H7 D9:H9 D11:H11">
    <cfRule type="colorScale" priority="1">
      <colorScale>
        <cfvo type="num" val="1"/>
        <cfvo type="num" val="2"/>
        <cfvo type="num" val="3"/>
        <color rgb="FFFF7C80"/>
        <color rgb="FFFFC000"/>
        <color rgb="FF92D050"/>
      </colorScale>
    </cfRule>
  </conditionalFormatting>
  <dataValidations count="1">
    <dataValidation type="list" allowBlank="1" showInputMessage="1" showErrorMessage="1" sqref="D7:H7 D9:H9 D11:H11" xr:uid="{BFCA124F-5491-46FE-AB28-52DBFD3812D5}">
      <formula1>"N/A,1,2,3"</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07DDC-D563-4987-8C70-CB105A8F7F3C}">
  <dimension ref="B1:Q15"/>
  <sheetViews>
    <sheetView zoomScaleNormal="100" workbookViewId="0">
      <selection activeCell="E13" sqref="E13"/>
    </sheetView>
  </sheetViews>
  <sheetFormatPr defaultColWidth="30.54296875" defaultRowHeight="60" customHeight="1"/>
  <cols>
    <col min="1" max="1" width="5.6328125" style="1" customWidth="1"/>
    <col min="2" max="2" width="20.54296875" style="1" customWidth="1"/>
    <col min="3" max="3" width="15.54296875" style="1" customWidth="1"/>
    <col min="4" max="8" width="50.6328125" style="1" customWidth="1"/>
    <col min="9" max="10" width="20.6328125" style="1" customWidth="1"/>
    <col min="11" max="16384" width="30.54296875" style="1"/>
  </cols>
  <sheetData>
    <row r="1" spans="2:17" ht="60" customHeight="1">
      <c r="B1" s="214" t="s">
        <v>65</v>
      </c>
      <c r="C1" s="214"/>
      <c r="D1" s="214"/>
      <c r="E1" s="214"/>
      <c r="F1" s="214"/>
      <c r="G1" s="4"/>
    </row>
    <row r="2" spans="2:17" ht="60" customHeight="1">
      <c r="B2" s="145" t="s">
        <v>100</v>
      </c>
      <c r="C2" s="145"/>
      <c r="D2" s="145"/>
      <c r="E2" s="145"/>
      <c r="F2" s="145"/>
      <c r="G2" s="145"/>
      <c r="H2" s="145"/>
      <c r="I2" s="145"/>
      <c r="J2" s="145"/>
      <c r="M2" s="8"/>
      <c r="O2" s="8"/>
      <c r="Q2" s="8"/>
    </row>
    <row r="3" spans="2:17" ht="60" customHeight="1">
      <c r="B3" s="145"/>
      <c r="C3" s="145"/>
      <c r="D3" s="145"/>
      <c r="E3" s="145"/>
      <c r="F3" s="145"/>
      <c r="G3" s="145"/>
      <c r="H3" s="145"/>
      <c r="I3" s="145"/>
      <c r="J3" s="145"/>
      <c r="M3" s="8"/>
      <c r="O3" s="8"/>
      <c r="Q3" s="8"/>
    </row>
    <row r="4" spans="2:17" ht="60" customHeight="1">
      <c r="B4" s="145"/>
      <c r="C4" s="145"/>
      <c r="D4" s="145"/>
      <c r="E4" s="145"/>
      <c r="F4" s="145"/>
      <c r="G4" s="145"/>
      <c r="H4" s="145"/>
      <c r="I4" s="145"/>
      <c r="J4" s="145"/>
      <c r="M4" s="9"/>
      <c r="O4" s="9"/>
    </row>
    <row r="5" spans="2:17" ht="60" customHeight="1">
      <c r="B5" s="212" t="s">
        <v>101</v>
      </c>
      <c r="C5" s="212"/>
      <c r="I5" s="212" t="s">
        <v>102</v>
      </c>
      <c r="J5" s="212"/>
      <c r="M5" s="9"/>
      <c r="O5" s="9"/>
    </row>
    <row r="6" spans="2:17" ht="60" customHeight="1">
      <c r="B6" s="215" t="s">
        <v>47</v>
      </c>
      <c r="C6" s="215"/>
      <c r="D6" s="11" t="str">
        <f>'Step1_Prioritisation Criteria'!B9</f>
        <v>Is this a political priority right now?</v>
      </c>
      <c r="E6" s="11" t="str">
        <f>'Step1_Prioritisation Criteria'!B10</f>
        <v>Population Need</v>
      </c>
      <c r="F6" s="11" t="str">
        <f>'Step1_Prioritisation Criteria'!B11</f>
        <v>Inequalities Focus</v>
      </c>
      <c r="G6" s="11" t="str">
        <f>'Step1_Prioritisation Criteria'!B12</f>
        <v>Innovative Approach</v>
      </c>
      <c r="H6" s="11" t="str">
        <f>'Step1_Prioritisation Criteria'!B13</f>
        <v>Ability to Impact</v>
      </c>
      <c r="I6" s="139" t="s">
        <v>48</v>
      </c>
      <c r="J6" s="141" t="s">
        <v>45</v>
      </c>
      <c r="K6" s="6"/>
    </row>
    <row r="7" spans="2:17" ht="60" customHeight="1">
      <c r="B7" s="216" t="s">
        <v>66</v>
      </c>
      <c r="C7" s="14" t="s">
        <v>50</v>
      </c>
      <c r="D7" s="132" t="s">
        <v>80</v>
      </c>
      <c r="E7" s="132"/>
      <c r="F7" s="132"/>
      <c r="G7" s="132"/>
      <c r="H7" s="132"/>
      <c r="I7" s="222" t="str">
        <f>Backend!P34</f>
        <v/>
      </c>
      <c r="J7" s="218" t="str">
        <f>Backend!P35</f>
        <v>N/A</v>
      </c>
      <c r="K7" s="3"/>
    </row>
    <row r="8" spans="2:17" ht="100" customHeight="1">
      <c r="B8" s="216"/>
      <c r="C8" s="14" t="s">
        <v>4</v>
      </c>
      <c r="D8" s="133"/>
      <c r="E8" s="133"/>
      <c r="F8" s="133"/>
      <c r="G8" s="133"/>
      <c r="H8" s="133"/>
      <c r="I8" s="222"/>
      <c r="J8" s="218"/>
      <c r="K8" s="3"/>
    </row>
    <row r="9" spans="2:17" ht="60" customHeight="1">
      <c r="B9" s="217" t="s">
        <v>67</v>
      </c>
      <c r="C9" s="15" t="s">
        <v>50</v>
      </c>
      <c r="D9" s="134" t="s">
        <v>80</v>
      </c>
      <c r="E9" s="134"/>
      <c r="F9" s="134"/>
      <c r="G9" s="134"/>
      <c r="H9" s="134"/>
      <c r="I9" s="223" t="str">
        <f>Backend!Q34</f>
        <v/>
      </c>
      <c r="J9" s="218"/>
      <c r="K9" s="3"/>
    </row>
    <row r="10" spans="2:17" ht="100" customHeight="1">
      <c r="B10" s="217"/>
      <c r="C10" s="15" t="s">
        <v>4</v>
      </c>
      <c r="D10" s="135"/>
      <c r="E10" s="135"/>
      <c r="F10" s="135"/>
      <c r="G10" s="135"/>
      <c r="H10" s="135"/>
      <c r="I10" s="223"/>
      <c r="J10" s="218"/>
      <c r="K10" s="3"/>
    </row>
    <row r="11" spans="2:17" ht="60" customHeight="1">
      <c r="B11" s="219" t="s">
        <v>57</v>
      </c>
      <c r="C11" s="14" t="s">
        <v>50</v>
      </c>
      <c r="D11" s="132" t="s">
        <v>80</v>
      </c>
      <c r="E11" s="132"/>
      <c r="F11" s="132"/>
      <c r="G11" s="132"/>
      <c r="H11" s="132"/>
      <c r="I11" s="222" t="str">
        <f>Backend!R34</f>
        <v/>
      </c>
      <c r="J11" s="218"/>
      <c r="K11" s="3"/>
    </row>
    <row r="12" spans="2:17" ht="100" customHeight="1">
      <c r="B12" s="220"/>
      <c r="C12" s="138" t="s">
        <v>4</v>
      </c>
      <c r="D12" s="136"/>
      <c r="E12" s="136"/>
      <c r="F12" s="136"/>
      <c r="G12" s="136"/>
      <c r="H12" s="136"/>
      <c r="I12" s="222"/>
      <c r="J12" s="218"/>
      <c r="K12" s="3"/>
    </row>
    <row r="13" spans="2:17" ht="80" customHeight="1">
      <c r="B13" s="212" t="s">
        <v>103</v>
      </c>
      <c r="C13" s="212"/>
      <c r="J13" s="3"/>
      <c r="K13" s="3"/>
    </row>
    <row r="14" spans="2:17" ht="60" customHeight="1">
      <c r="J14" s="3"/>
      <c r="K14" s="3"/>
    </row>
    <row r="15" spans="2:17" ht="60" customHeight="1">
      <c r="J15" s="7"/>
      <c r="K15" s="7"/>
    </row>
  </sheetData>
  <sheetProtection algorithmName="SHA-512" hashValue="rSd6cB0rFvgWQ1GTiihJV6scc5iPo050fxne8z6e0wTHBW2Z5u5+SRtRTQRv9IN0pwW8Vc8G2sU7LqNFVN05GA==" saltValue="Fm8iBTpjA9MaM6BtQ+1gxw==" spinCount="100000" sheet="1" objects="1" scenarios="1"/>
  <mergeCells count="13">
    <mergeCell ref="B1:F1"/>
    <mergeCell ref="J7:J12"/>
    <mergeCell ref="B9:B10"/>
    <mergeCell ref="I9:I10"/>
    <mergeCell ref="B11:B12"/>
    <mergeCell ref="I11:I12"/>
    <mergeCell ref="B2:J4"/>
    <mergeCell ref="I5:J5"/>
    <mergeCell ref="B13:C13"/>
    <mergeCell ref="B5:C5"/>
    <mergeCell ref="B6:C6"/>
    <mergeCell ref="B7:B8"/>
    <mergeCell ref="I7:I8"/>
  </mergeCells>
  <conditionalFormatting sqref="D7:H7 D9:H9 D11:H11">
    <cfRule type="colorScale" priority="1">
      <colorScale>
        <cfvo type="num" val="1"/>
        <cfvo type="num" val="2"/>
        <cfvo type="num" val="3"/>
        <color rgb="FFFF7C80"/>
        <color rgb="FFFFC000"/>
        <color rgb="FF92D050"/>
      </colorScale>
    </cfRule>
  </conditionalFormatting>
  <dataValidations count="1">
    <dataValidation type="list" allowBlank="1" showInputMessage="1" showErrorMessage="1" sqref="D7:H7 D9:H9 D11:H11" xr:uid="{2FBD9C37-5DAD-4547-9F86-E702E3370EB4}">
      <formula1>"N/A,1,2,3"</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F8DB7-C0D1-413E-9733-3E220BCA285E}">
  <dimension ref="B1:Q13"/>
  <sheetViews>
    <sheetView zoomScaleNormal="100" workbookViewId="0">
      <selection activeCell="E11" sqref="E11"/>
    </sheetView>
  </sheetViews>
  <sheetFormatPr defaultColWidth="30.54296875" defaultRowHeight="60" customHeight="1"/>
  <cols>
    <col min="1" max="1" width="5.6328125" style="1" customWidth="1"/>
    <col min="2" max="2" width="20.54296875" style="1" customWidth="1"/>
    <col min="3" max="3" width="15.54296875" style="1" customWidth="1"/>
    <col min="4" max="8" width="50.6328125" style="1" customWidth="1"/>
    <col min="9" max="10" width="20.6328125" style="1" customWidth="1"/>
    <col min="11" max="16384" width="30.54296875" style="1"/>
  </cols>
  <sheetData>
    <row r="1" spans="2:17" ht="60" customHeight="1">
      <c r="B1" s="214" t="s">
        <v>68</v>
      </c>
      <c r="C1" s="214"/>
      <c r="D1" s="214"/>
      <c r="E1" s="214"/>
      <c r="F1" s="214"/>
      <c r="G1" s="4"/>
    </row>
    <row r="2" spans="2:17" ht="60" customHeight="1">
      <c r="B2" s="145" t="s">
        <v>100</v>
      </c>
      <c r="C2" s="145"/>
      <c r="D2" s="145"/>
      <c r="E2" s="145"/>
      <c r="F2" s="145"/>
      <c r="G2" s="145"/>
      <c r="H2" s="145"/>
      <c r="I2" s="145"/>
      <c r="J2" s="145"/>
      <c r="M2" s="8"/>
      <c r="O2" s="8"/>
      <c r="Q2" s="8"/>
    </row>
    <row r="3" spans="2:17" ht="60" customHeight="1">
      <c r="B3" s="145"/>
      <c r="C3" s="145"/>
      <c r="D3" s="145"/>
      <c r="E3" s="145"/>
      <c r="F3" s="145"/>
      <c r="G3" s="145"/>
      <c r="H3" s="145"/>
      <c r="I3" s="145"/>
      <c r="J3" s="145"/>
      <c r="M3" s="8"/>
      <c r="O3" s="8"/>
      <c r="Q3" s="8"/>
    </row>
    <row r="4" spans="2:17" ht="60" customHeight="1">
      <c r="B4" s="145"/>
      <c r="C4" s="145"/>
      <c r="D4" s="145"/>
      <c r="E4" s="145"/>
      <c r="F4" s="145"/>
      <c r="G4" s="145"/>
      <c r="H4" s="145"/>
      <c r="I4" s="145"/>
      <c r="J4" s="145"/>
      <c r="M4" s="9"/>
      <c r="O4" s="9"/>
    </row>
    <row r="5" spans="2:17" ht="60" customHeight="1">
      <c r="B5" s="212" t="s">
        <v>101</v>
      </c>
      <c r="C5" s="212"/>
      <c r="I5" s="212" t="s">
        <v>102</v>
      </c>
      <c r="J5" s="212"/>
      <c r="M5" s="9"/>
      <c r="O5" s="9"/>
    </row>
    <row r="6" spans="2:17" ht="60" customHeight="1">
      <c r="B6" s="215" t="s">
        <v>47</v>
      </c>
      <c r="C6" s="215"/>
      <c r="D6" s="11" t="str">
        <f>'Step1_Prioritisation Criteria'!B9</f>
        <v>Is this a political priority right now?</v>
      </c>
      <c r="E6" s="11" t="str">
        <f>'Step1_Prioritisation Criteria'!B10</f>
        <v>Population Need</v>
      </c>
      <c r="F6" s="11" t="str">
        <f>'Step1_Prioritisation Criteria'!B11</f>
        <v>Inequalities Focus</v>
      </c>
      <c r="G6" s="11" t="str">
        <f>'Step1_Prioritisation Criteria'!B12</f>
        <v>Innovative Approach</v>
      </c>
      <c r="H6" s="11" t="str">
        <f>'Step1_Prioritisation Criteria'!B13</f>
        <v>Ability to Impact</v>
      </c>
      <c r="I6" s="139" t="s">
        <v>48</v>
      </c>
      <c r="J6" s="141" t="s">
        <v>45</v>
      </c>
      <c r="K6" s="6"/>
    </row>
    <row r="7" spans="2:17" ht="60" customHeight="1">
      <c r="B7" s="224" t="s">
        <v>69</v>
      </c>
      <c r="C7" s="14" t="s">
        <v>50</v>
      </c>
      <c r="D7" s="132" t="s">
        <v>80</v>
      </c>
      <c r="E7" s="132"/>
      <c r="F7" s="132"/>
      <c r="G7" s="132"/>
      <c r="H7" s="132"/>
      <c r="I7" s="222" t="str">
        <f>Backend!S34</f>
        <v/>
      </c>
      <c r="J7" s="218" t="str">
        <f>Backend!S35</f>
        <v>N/A</v>
      </c>
      <c r="K7" s="3"/>
    </row>
    <row r="8" spans="2:17" ht="100" customHeight="1">
      <c r="B8" s="224"/>
      <c r="C8" s="14" t="s">
        <v>4</v>
      </c>
      <c r="D8" s="133"/>
      <c r="E8" s="133"/>
      <c r="F8" s="133"/>
      <c r="G8" s="133"/>
      <c r="H8" s="133"/>
      <c r="I8" s="222"/>
      <c r="J8" s="218"/>
      <c r="K8" s="3"/>
    </row>
    <row r="9" spans="2:17" ht="60" customHeight="1">
      <c r="B9" s="207" t="s">
        <v>57</v>
      </c>
      <c r="C9" s="15" t="s">
        <v>50</v>
      </c>
      <c r="D9" s="134" t="s">
        <v>80</v>
      </c>
      <c r="E9" s="134"/>
      <c r="F9" s="134"/>
      <c r="G9" s="134"/>
      <c r="H9" s="134"/>
      <c r="I9" s="223" t="str">
        <f>Backend!T34</f>
        <v/>
      </c>
      <c r="J9" s="218"/>
      <c r="K9" s="3"/>
    </row>
    <row r="10" spans="2:17" ht="100" customHeight="1">
      <c r="B10" s="208"/>
      <c r="C10" s="140" t="s">
        <v>4</v>
      </c>
      <c r="D10" s="135"/>
      <c r="E10" s="135"/>
      <c r="F10" s="135"/>
      <c r="G10" s="135"/>
      <c r="H10" s="135"/>
      <c r="I10" s="223"/>
      <c r="J10" s="218"/>
      <c r="K10" s="3"/>
    </row>
    <row r="11" spans="2:17" ht="88.5" customHeight="1">
      <c r="B11" s="212" t="s">
        <v>103</v>
      </c>
      <c r="C11" s="212"/>
      <c r="J11" s="3"/>
      <c r="K11" s="3"/>
    </row>
    <row r="12" spans="2:17" ht="60" customHeight="1">
      <c r="J12" s="3"/>
      <c r="K12" s="3"/>
    </row>
    <row r="13" spans="2:17" ht="60" customHeight="1">
      <c r="J13" s="7"/>
      <c r="K13" s="7"/>
    </row>
  </sheetData>
  <sheetProtection algorithmName="SHA-512" hashValue="iCdrVZrKAlVCpetErnw9awFcqLiDnDhbCa/2gweamfDTesdwjLVsWtOF3jHD2MVUUlbwVZAkUYJv0ClOoZNb/A==" saltValue="r4FNm/5PlpWhOngn0pG07w==" spinCount="100000" sheet="1" objects="1" scenarios="1"/>
  <mergeCells count="11">
    <mergeCell ref="J7:J10"/>
    <mergeCell ref="B9:B10"/>
    <mergeCell ref="I9:I10"/>
    <mergeCell ref="B1:F1"/>
    <mergeCell ref="B2:J4"/>
    <mergeCell ref="I5:J5"/>
    <mergeCell ref="B11:C11"/>
    <mergeCell ref="B5:C5"/>
    <mergeCell ref="B6:C6"/>
    <mergeCell ref="B7:B8"/>
    <mergeCell ref="I7:I8"/>
  </mergeCells>
  <conditionalFormatting sqref="D7:H7 D9:H9">
    <cfRule type="colorScale" priority="1">
      <colorScale>
        <cfvo type="num" val="1"/>
        <cfvo type="num" val="2"/>
        <cfvo type="num" val="3"/>
        <color rgb="FFFF7C80"/>
        <color rgb="FFFFC000"/>
        <color rgb="FF92D050"/>
      </colorScale>
    </cfRule>
  </conditionalFormatting>
  <dataValidations count="1">
    <dataValidation type="list" allowBlank="1" showInputMessage="1" showErrorMessage="1" sqref="D7:H7 D9:H9" xr:uid="{BF709809-FF01-4B5E-8237-6038DC77FA60}">
      <formula1>"N/A,1,2,3"</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9B3B9-3615-44A8-B237-D51D3936E777}">
  <dimension ref="B1:Q13"/>
  <sheetViews>
    <sheetView topLeftCell="A4" zoomScaleNormal="100" workbookViewId="0">
      <selection activeCell="E5" sqref="E5"/>
    </sheetView>
  </sheetViews>
  <sheetFormatPr defaultColWidth="30.54296875" defaultRowHeight="60" customHeight="1"/>
  <cols>
    <col min="1" max="1" width="5.6328125" style="1" customWidth="1"/>
    <col min="2" max="2" width="20.54296875" style="1" customWidth="1"/>
    <col min="3" max="3" width="15.54296875" style="1" customWidth="1"/>
    <col min="4" max="8" width="50.6328125" style="1" customWidth="1"/>
    <col min="9" max="10" width="20.6328125" style="1" customWidth="1"/>
    <col min="11" max="16384" width="30.54296875" style="1"/>
  </cols>
  <sheetData>
    <row r="1" spans="2:17" ht="60" customHeight="1">
      <c r="B1" s="214" t="s">
        <v>70</v>
      </c>
      <c r="C1" s="214"/>
      <c r="D1" s="214"/>
      <c r="E1" s="214"/>
      <c r="F1" s="214"/>
      <c r="G1" s="4"/>
    </row>
    <row r="2" spans="2:17" ht="60" customHeight="1">
      <c r="B2" s="145" t="s">
        <v>100</v>
      </c>
      <c r="C2" s="145"/>
      <c r="D2" s="145"/>
      <c r="E2" s="145"/>
      <c r="F2" s="145"/>
      <c r="G2" s="145"/>
      <c r="H2" s="145"/>
      <c r="I2" s="145"/>
      <c r="J2" s="145"/>
      <c r="M2" s="8"/>
      <c r="O2" s="8"/>
      <c r="Q2" s="8"/>
    </row>
    <row r="3" spans="2:17" ht="60" customHeight="1">
      <c r="B3" s="145"/>
      <c r="C3" s="145"/>
      <c r="D3" s="145"/>
      <c r="E3" s="145"/>
      <c r="F3" s="145"/>
      <c r="G3" s="145"/>
      <c r="H3" s="145"/>
      <c r="I3" s="145"/>
      <c r="J3" s="145"/>
      <c r="M3" s="8"/>
      <c r="O3" s="8"/>
      <c r="Q3" s="8"/>
    </row>
    <row r="4" spans="2:17" ht="100.5" customHeight="1">
      <c r="B4" s="145"/>
      <c r="C4" s="145"/>
      <c r="D4" s="145"/>
      <c r="E4" s="145"/>
      <c r="F4" s="145"/>
      <c r="G4" s="145"/>
      <c r="H4" s="145"/>
      <c r="I4" s="145"/>
      <c r="J4" s="145"/>
      <c r="M4" s="9"/>
      <c r="O4" s="9"/>
    </row>
    <row r="5" spans="2:17" ht="60" customHeight="1">
      <c r="B5" s="212" t="s">
        <v>101</v>
      </c>
      <c r="C5" s="212"/>
      <c r="I5" s="212" t="s">
        <v>102</v>
      </c>
      <c r="J5" s="212"/>
      <c r="M5" s="9"/>
      <c r="O5" s="9"/>
    </row>
    <row r="6" spans="2:17" ht="60" customHeight="1">
      <c r="B6" s="215" t="s">
        <v>47</v>
      </c>
      <c r="C6" s="215"/>
      <c r="D6" s="11" t="str">
        <f>'Step1_Prioritisation Criteria'!B9</f>
        <v>Is this a political priority right now?</v>
      </c>
      <c r="E6" s="11" t="str">
        <f>'Step1_Prioritisation Criteria'!B10</f>
        <v>Population Need</v>
      </c>
      <c r="F6" s="11" t="str">
        <f>'Step1_Prioritisation Criteria'!B11</f>
        <v>Inequalities Focus</v>
      </c>
      <c r="G6" s="11" t="str">
        <f>'Step1_Prioritisation Criteria'!B12</f>
        <v>Innovative Approach</v>
      </c>
      <c r="H6" s="11" t="str">
        <f>'Step1_Prioritisation Criteria'!B13</f>
        <v>Ability to Impact</v>
      </c>
      <c r="I6" s="139" t="s">
        <v>48</v>
      </c>
      <c r="J6" s="141" t="s">
        <v>45</v>
      </c>
      <c r="K6" s="6"/>
    </row>
    <row r="7" spans="2:17" ht="60" customHeight="1">
      <c r="B7" s="216" t="s">
        <v>71</v>
      </c>
      <c r="C7" s="14" t="s">
        <v>50</v>
      </c>
      <c r="D7" s="132" t="s">
        <v>80</v>
      </c>
      <c r="E7" s="132"/>
      <c r="F7" s="132"/>
      <c r="G7" s="132"/>
      <c r="H7" s="132"/>
      <c r="I7" s="222" t="str">
        <f>Backend!B44</f>
        <v/>
      </c>
      <c r="J7" s="218" t="str">
        <f>Backend!B45</f>
        <v>N/A</v>
      </c>
      <c r="K7" s="3"/>
    </row>
    <row r="8" spans="2:17" ht="150" customHeight="1">
      <c r="B8" s="216"/>
      <c r="C8" s="14" t="s">
        <v>4</v>
      </c>
      <c r="D8" s="133"/>
      <c r="E8" s="133"/>
      <c r="F8" s="133"/>
      <c r="G8" s="133"/>
      <c r="H8" s="133"/>
      <c r="I8" s="222"/>
      <c r="J8" s="218"/>
      <c r="K8" s="3"/>
    </row>
    <row r="9" spans="2:17" ht="60" customHeight="1">
      <c r="B9" s="207" t="s">
        <v>57</v>
      </c>
      <c r="C9" s="15" t="s">
        <v>50</v>
      </c>
      <c r="D9" s="134" t="s">
        <v>80</v>
      </c>
      <c r="E9" s="134"/>
      <c r="F9" s="134"/>
      <c r="G9" s="134"/>
      <c r="H9" s="134"/>
      <c r="I9" s="223" t="str">
        <f>Backend!C44</f>
        <v/>
      </c>
      <c r="J9" s="218"/>
      <c r="K9" s="3"/>
    </row>
    <row r="10" spans="2:17" ht="150" customHeight="1">
      <c r="B10" s="208"/>
      <c r="C10" s="140" t="s">
        <v>4</v>
      </c>
      <c r="D10" s="135"/>
      <c r="E10" s="135"/>
      <c r="F10" s="135"/>
      <c r="G10" s="135"/>
      <c r="H10" s="135"/>
      <c r="I10" s="223"/>
      <c r="J10" s="218"/>
      <c r="K10" s="3"/>
    </row>
    <row r="11" spans="2:17" ht="80" customHeight="1">
      <c r="B11" s="212" t="s">
        <v>103</v>
      </c>
      <c r="C11" s="212"/>
      <c r="J11" s="3"/>
      <c r="K11" s="3"/>
    </row>
    <row r="12" spans="2:17" ht="60" customHeight="1">
      <c r="J12" s="3"/>
      <c r="K12" s="3"/>
    </row>
    <row r="13" spans="2:17" ht="60" customHeight="1">
      <c r="J13" s="7"/>
      <c r="K13" s="7"/>
    </row>
  </sheetData>
  <sheetProtection algorithmName="SHA-512" hashValue="65S/eNFQRrxm9qG4d77wxQ55dgF9cXNzdUsTwZ83MJggix8YbJ2k+OW/jJZiwYtkxSx3PBa1xJY00gxj9pYR9w==" saltValue="2Num3vv8p+zlHrpGPWCjeA==" spinCount="100000" sheet="1" objects="1" scenarios="1"/>
  <mergeCells count="11">
    <mergeCell ref="J7:J10"/>
    <mergeCell ref="B9:B10"/>
    <mergeCell ref="I9:I10"/>
    <mergeCell ref="B1:F1"/>
    <mergeCell ref="B2:J4"/>
    <mergeCell ref="I5:J5"/>
    <mergeCell ref="B11:C11"/>
    <mergeCell ref="B5:C5"/>
    <mergeCell ref="B6:C6"/>
    <mergeCell ref="B7:B8"/>
    <mergeCell ref="I7:I8"/>
  </mergeCells>
  <conditionalFormatting sqref="D7:H7 D9:H9">
    <cfRule type="colorScale" priority="1">
      <colorScale>
        <cfvo type="num" val="1"/>
        <cfvo type="num" val="2"/>
        <cfvo type="num" val="3"/>
        <color rgb="FFFF7C80"/>
        <color rgb="FFFFC000"/>
        <color rgb="FF92D050"/>
      </colorScale>
    </cfRule>
  </conditionalFormatting>
  <dataValidations count="1">
    <dataValidation type="list" allowBlank="1" showInputMessage="1" showErrorMessage="1" sqref="D7:H7 D9:H9" xr:uid="{8EFF0E69-23C9-48DD-ADE7-D502470CB978}">
      <formula1>"N/A,1,2,3"</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0E948-C58A-49A5-A98F-84B538CE5786}">
  <dimension ref="B1:Q13"/>
  <sheetViews>
    <sheetView topLeftCell="A4" zoomScaleNormal="100" workbookViewId="0">
      <selection activeCell="F5" sqref="F5"/>
    </sheetView>
  </sheetViews>
  <sheetFormatPr defaultColWidth="30.54296875" defaultRowHeight="60" customHeight="1"/>
  <cols>
    <col min="1" max="1" width="5.6328125" style="1" customWidth="1"/>
    <col min="2" max="2" width="20.54296875" style="1" customWidth="1"/>
    <col min="3" max="3" width="15.54296875" style="1" customWidth="1"/>
    <col min="4" max="8" width="50.6328125" style="1" customWidth="1"/>
    <col min="9" max="10" width="20.6328125" style="1" customWidth="1"/>
    <col min="11" max="16384" width="30.54296875" style="1"/>
  </cols>
  <sheetData>
    <row r="1" spans="2:17" ht="60" customHeight="1">
      <c r="B1" s="214" t="s">
        <v>72</v>
      </c>
      <c r="C1" s="214"/>
      <c r="D1" s="214"/>
      <c r="E1" s="214"/>
      <c r="F1" s="214"/>
      <c r="G1" s="4"/>
    </row>
    <row r="2" spans="2:17" ht="60" customHeight="1">
      <c r="B2" s="145" t="s">
        <v>100</v>
      </c>
      <c r="C2" s="145"/>
      <c r="D2" s="145"/>
      <c r="E2" s="145"/>
      <c r="F2" s="145"/>
      <c r="G2" s="145"/>
      <c r="H2" s="145"/>
      <c r="I2" s="145"/>
      <c r="J2" s="145"/>
      <c r="M2" s="8"/>
      <c r="O2" s="8"/>
      <c r="Q2" s="8"/>
    </row>
    <row r="3" spans="2:17" ht="60" customHeight="1">
      <c r="B3" s="145"/>
      <c r="C3" s="145"/>
      <c r="D3" s="145"/>
      <c r="E3" s="145"/>
      <c r="F3" s="145"/>
      <c r="G3" s="145"/>
      <c r="H3" s="145"/>
      <c r="I3" s="145"/>
      <c r="J3" s="145"/>
      <c r="M3" s="8"/>
      <c r="O3" s="8"/>
      <c r="Q3" s="8"/>
    </row>
    <row r="4" spans="2:17" ht="97.5" customHeight="1">
      <c r="B4" s="145"/>
      <c r="C4" s="145"/>
      <c r="D4" s="145"/>
      <c r="E4" s="145"/>
      <c r="F4" s="145"/>
      <c r="G4" s="145"/>
      <c r="H4" s="145"/>
      <c r="I4" s="145"/>
      <c r="J4" s="145"/>
      <c r="M4" s="8"/>
      <c r="O4" s="8"/>
      <c r="Q4" s="8"/>
    </row>
    <row r="5" spans="2:17" ht="60" customHeight="1">
      <c r="B5" s="212" t="s">
        <v>101</v>
      </c>
      <c r="C5" s="212"/>
      <c r="I5" s="212" t="s">
        <v>102</v>
      </c>
      <c r="J5" s="212"/>
      <c r="M5" s="9"/>
      <c r="O5" s="9"/>
    </row>
    <row r="6" spans="2:17" ht="60" customHeight="1">
      <c r="B6" s="215" t="s">
        <v>47</v>
      </c>
      <c r="C6" s="215"/>
      <c r="D6" s="11" t="str">
        <f>'Step1_Prioritisation Criteria'!B9</f>
        <v>Is this a political priority right now?</v>
      </c>
      <c r="E6" s="11" t="str">
        <f>'Step1_Prioritisation Criteria'!B10</f>
        <v>Population Need</v>
      </c>
      <c r="F6" s="11" t="str">
        <f>'Step1_Prioritisation Criteria'!B11</f>
        <v>Inequalities Focus</v>
      </c>
      <c r="G6" s="11" t="str">
        <f>'Step1_Prioritisation Criteria'!B12</f>
        <v>Innovative Approach</v>
      </c>
      <c r="H6" s="11" t="str">
        <f>'Step1_Prioritisation Criteria'!B13</f>
        <v>Ability to Impact</v>
      </c>
      <c r="I6" s="139" t="s">
        <v>48</v>
      </c>
      <c r="J6" s="141" t="s">
        <v>45</v>
      </c>
      <c r="K6" s="6"/>
    </row>
    <row r="7" spans="2:17" ht="60" customHeight="1">
      <c r="B7" s="216" t="s">
        <v>73</v>
      </c>
      <c r="C7" s="14" t="s">
        <v>50</v>
      </c>
      <c r="D7" s="132" t="s">
        <v>80</v>
      </c>
      <c r="E7" s="132"/>
      <c r="F7" s="132"/>
      <c r="G7" s="132"/>
      <c r="H7" s="132"/>
      <c r="I7" s="222" t="str">
        <f>Backend!D44</f>
        <v/>
      </c>
      <c r="J7" s="218" t="str">
        <f>Backend!D45</f>
        <v>N/A</v>
      </c>
      <c r="K7" s="3"/>
    </row>
    <row r="8" spans="2:17" ht="150" customHeight="1">
      <c r="B8" s="216"/>
      <c r="C8" s="14" t="s">
        <v>4</v>
      </c>
      <c r="D8" s="133"/>
      <c r="E8" s="133"/>
      <c r="F8" s="133"/>
      <c r="G8" s="133"/>
      <c r="H8" s="133"/>
      <c r="I8" s="222"/>
      <c r="J8" s="218"/>
      <c r="K8" s="3"/>
    </row>
    <row r="9" spans="2:17" ht="60" customHeight="1">
      <c r="B9" s="207" t="s">
        <v>57</v>
      </c>
      <c r="C9" s="15" t="s">
        <v>50</v>
      </c>
      <c r="D9" s="134" t="s">
        <v>80</v>
      </c>
      <c r="E9" s="134"/>
      <c r="F9" s="134"/>
      <c r="G9" s="134"/>
      <c r="H9" s="134"/>
      <c r="I9" s="223" t="str">
        <f>Backend!E44</f>
        <v/>
      </c>
      <c r="J9" s="218"/>
      <c r="K9" s="3"/>
    </row>
    <row r="10" spans="2:17" ht="150" customHeight="1">
      <c r="B10" s="208"/>
      <c r="C10" s="140" t="s">
        <v>4</v>
      </c>
      <c r="D10" s="135"/>
      <c r="E10" s="135"/>
      <c r="F10" s="135"/>
      <c r="G10" s="135"/>
      <c r="H10" s="135"/>
      <c r="I10" s="223"/>
      <c r="J10" s="218"/>
      <c r="K10" s="3"/>
    </row>
    <row r="11" spans="2:17" ht="79.5" customHeight="1">
      <c r="B11" s="212" t="s">
        <v>103</v>
      </c>
      <c r="C11" s="212"/>
      <c r="J11" s="3"/>
      <c r="K11" s="3"/>
    </row>
    <row r="12" spans="2:17" ht="60" customHeight="1">
      <c r="J12" s="3"/>
      <c r="K12" s="3"/>
    </row>
    <row r="13" spans="2:17" ht="60" customHeight="1">
      <c r="J13" s="7"/>
      <c r="K13" s="7"/>
    </row>
  </sheetData>
  <sheetProtection algorithmName="SHA-512" hashValue="sfHyYtwkbCVNFbBoyLaBr14+7aLrAp24jBtFk8Jar3T/AFyxGoksOikgk42L6+6TiXtYj+ltYHcry+kRX32Z8w==" saltValue="NhD71uQN7yle6RXIyVG6/g==" spinCount="100000" sheet="1" objects="1" scenarios="1"/>
  <mergeCells count="11">
    <mergeCell ref="J7:J10"/>
    <mergeCell ref="B9:B10"/>
    <mergeCell ref="I9:I10"/>
    <mergeCell ref="B1:F1"/>
    <mergeCell ref="B2:J4"/>
    <mergeCell ref="I5:J5"/>
    <mergeCell ref="B11:C11"/>
    <mergeCell ref="B5:C5"/>
    <mergeCell ref="B6:C6"/>
    <mergeCell ref="B7:B8"/>
    <mergeCell ref="I7:I8"/>
  </mergeCells>
  <conditionalFormatting sqref="D7:H7 D9:H9">
    <cfRule type="colorScale" priority="1">
      <colorScale>
        <cfvo type="num" val="1"/>
        <cfvo type="num" val="2"/>
        <cfvo type="num" val="3"/>
        <color rgb="FFFF7C80"/>
        <color rgb="FFFFC000"/>
        <color rgb="FF92D050"/>
      </colorScale>
    </cfRule>
  </conditionalFormatting>
  <dataValidations count="1">
    <dataValidation type="list" allowBlank="1" showInputMessage="1" showErrorMessage="1" sqref="D7:H7 D9:H9" xr:uid="{9BA3F7AF-B8B1-4A61-97F5-11A04FD75EC3}">
      <formula1>"N/A,1,2,3"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1C16E-41ED-4FAD-B883-1170C8B87D70}">
  <sheetPr codeName="Sheet3"/>
  <dimension ref="A1:T32"/>
  <sheetViews>
    <sheetView zoomScaleNormal="100" workbookViewId="0"/>
  </sheetViews>
  <sheetFormatPr defaultColWidth="25.54296875" defaultRowHeight="50.15" customHeight="1"/>
  <cols>
    <col min="1" max="1" width="15.54296875" style="1" customWidth="1"/>
    <col min="2" max="2" width="30.6328125" customWidth="1"/>
    <col min="3" max="3" width="100.6328125" customWidth="1"/>
    <col min="4" max="4" width="60.6328125" customWidth="1"/>
    <col min="5" max="5" width="10.54296875" style="1" customWidth="1"/>
    <col min="6" max="6" width="30.6328125" customWidth="1"/>
    <col min="7" max="7" width="50.6328125" customWidth="1"/>
  </cols>
  <sheetData>
    <row r="1" spans="1:20" ht="50.15" customHeight="1">
      <c r="B1" s="13" t="s">
        <v>86</v>
      </c>
      <c r="C1" s="1"/>
      <c r="D1" s="1"/>
      <c r="F1" s="1"/>
      <c r="G1" s="1"/>
      <c r="H1" s="1"/>
      <c r="I1" s="1"/>
      <c r="J1" s="1"/>
      <c r="K1" s="1"/>
      <c r="L1" s="1"/>
      <c r="M1" s="1"/>
      <c r="N1" s="1"/>
      <c r="O1" s="1"/>
      <c r="P1" s="1"/>
      <c r="Q1" s="1"/>
      <c r="R1" s="1"/>
      <c r="S1" s="1"/>
      <c r="T1" s="1"/>
    </row>
    <row r="2" spans="1:20" ht="50.15" customHeight="1">
      <c r="B2" s="145" t="s">
        <v>92</v>
      </c>
      <c r="C2" s="145"/>
      <c r="D2" s="145"/>
      <c r="E2" s="145"/>
      <c r="F2" s="145"/>
      <c r="G2" s="145"/>
      <c r="H2" s="1"/>
      <c r="I2" s="1"/>
      <c r="J2" s="1"/>
      <c r="K2" s="1"/>
      <c r="L2" s="1"/>
      <c r="M2" s="1"/>
      <c r="N2" s="1"/>
      <c r="O2" s="1"/>
      <c r="P2" s="1"/>
      <c r="Q2" s="1"/>
      <c r="R2" s="1"/>
      <c r="S2" s="1"/>
      <c r="T2" s="1"/>
    </row>
    <row r="3" spans="1:20" ht="50.15" customHeight="1">
      <c r="B3" s="145"/>
      <c r="C3" s="145"/>
      <c r="D3" s="145"/>
      <c r="E3" s="145"/>
      <c r="F3" s="145"/>
      <c r="G3" s="145"/>
      <c r="H3" s="1"/>
      <c r="I3" s="1"/>
      <c r="J3" s="1"/>
      <c r="K3" s="1"/>
      <c r="L3" s="1"/>
      <c r="M3" s="1"/>
      <c r="N3" s="1"/>
      <c r="O3" s="1"/>
      <c r="P3" s="1"/>
      <c r="Q3" s="1"/>
      <c r="R3" s="1"/>
      <c r="S3" s="1"/>
      <c r="T3" s="1"/>
    </row>
    <row r="4" spans="1:20" ht="50.15" customHeight="1">
      <c r="B4" s="145"/>
      <c r="C4" s="145"/>
      <c r="D4" s="145"/>
      <c r="E4" s="145"/>
      <c r="F4" s="145"/>
      <c r="G4" s="145"/>
      <c r="H4" s="1"/>
      <c r="I4" s="1"/>
      <c r="J4" s="1"/>
      <c r="K4" s="1"/>
      <c r="L4" s="1"/>
      <c r="M4" s="1"/>
      <c r="N4" s="1"/>
      <c r="O4" s="1"/>
      <c r="P4" s="1"/>
      <c r="Q4" s="1"/>
      <c r="R4" s="1"/>
      <c r="S4" s="1"/>
      <c r="T4" s="1"/>
    </row>
    <row r="5" spans="1:20" ht="111" customHeight="1">
      <c r="B5" s="145"/>
      <c r="C5" s="145"/>
      <c r="D5" s="145"/>
      <c r="E5" s="145"/>
      <c r="F5" s="145"/>
      <c r="G5" s="145"/>
      <c r="H5" s="1"/>
      <c r="I5" s="1"/>
      <c r="J5" s="1"/>
      <c r="K5" s="1"/>
      <c r="L5" s="1"/>
      <c r="M5" s="1"/>
      <c r="N5" s="1"/>
      <c r="O5" s="1"/>
      <c r="P5" s="1"/>
      <c r="Q5" s="1"/>
      <c r="R5" s="1"/>
      <c r="S5" s="1"/>
      <c r="T5" s="1"/>
    </row>
    <row r="6" spans="1:20" ht="30" customHeight="1" thickBot="1">
      <c r="B6" s="146"/>
      <c r="C6" s="147"/>
      <c r="D6" s="1"/>
      <c r="F6" s="1"/>
      <c r="G6" s="1"/>
      <c r="H6" s="1"/>
      <c r="I6" s="1"/>
      <c r="J6" s="1"/>
      <c r="K6" s="1"/>
      <c r="L6" s="1"/>
      <c r="M6" s="1"/>
      <c r="N6" s="1"/>
      <c r="O6" s="1"/>
      <c r="P6" s="1"/>
      <c r="Q6" s="1"/>
      <c r="R6" s="1"/>
      <c r="S6" s="1"/>
      <c r="T6" s="1"/>
    </row>
    <row r="7" spans="1:20" ht="55" customHeight="1" thickBot="1">
      <c r="B7" s="1"/>
      <c r="C7" s="101" t="s">
        <v>93</v>
      </c>
      <c r="D7" s="101" t="s">
        <v>94</v>
      </c>
      <c r="E7" s="99"/>
      <c r="F7" s="101" t="s">
        <v>95</v>
      </c>
      <c r="G7" s="102" t="s">
        <v>96</v>
      </c>
      <c r="H7" s="1"/>
      <c r="I7" s="1"/>
      <c r="J7" s="1"/>
      <c r="K7" s="1"/>
      <c r="L7" s="1"/>
      <c r="M7" s="1"/>
      <c r="N7" s="1"/>
      <c r="O7" s="1"/>
      <c r="P7" s="1"/>
      <c r="Q7" s="1"/>
      <c r="R7" s="1"/>
      <c r="S7" s="1"/>
      <c r="T7" s="1"/>
    </row>
    <row r="8" spans="1:20" ht="61" customHeight="1" thickBot="1">
      <c r="B8" s="95" t="s">
        <v>90</v>
      </c>
      <c r="C8" s="16" t="s">
        <v>1</v>
      </c>
      <c r="D8" s="96" t="s">
        <v>2</v>
      </c>
      <c r="E8" s="17"/>
      <c r="F8" s="98" t="s">
        <v>3</v>
      </c>
      <c r="G8" s="97" t="s">
        <v>4</v>
      </c>
      <c r="H8" s="1"/>
      <c r="I8" s="1"/>
      <c r="J8" s="1"/>
      <c r="K8" s="1"/>
      <c r="L8" s="1"/>
      <c r="M8" s="1"/>
      <c r="N8" s="1"/>
      <c r="O8" s="1"/>
      <c r="P8" s="1"/>
      <c r="Q8" s="1"/>
      <c r="R8" s="1"/>
      <c r="S8" s="1"/>
      <c r="T8" s="1"/>
    </row>
    <row r="9" spans="1:20" ht="104.5" customHeight="1" thickBot="1">
      <c r="A9" s="101" t="s">
        <v>91</v>
      </c>
      <c r="B9" s="103" t="s">
        <v>5</v>
      </c>
      <c r="C9" s="104" t="s">
        <v>6</v>
      </c>
      <c r="D9" s="105" t="s">
        <v>7</v>
      </c>
      <c r="E9" s="18"/>
      <c r="F9" s="111"/>
      <c r="G9" s="112"/>
      <c r="H9" s="1"/>
      <c r="I9" s="1"/>
      <c r="J9" s="1"/>
      <c r="K9" s="1"/>
      <c r="L9" s="1"/>
      <c r="M9" s="1"/>
      <c r="N9" s="1"/>
      <c r="O9" s="1"/>
      <c r="P9" s="1"/>
      <c r="Q9" s="1"/>
      <c r="R9" s="1"/>
      <c r="S9" s="1"/>
      <c r="T9" s="1"/>
    </row>
    <row r="10" spans="1:20" ht="100" customHeight="1">
      <c r="B10" s="106" t="s">
        <v>8</v>
      </c>
      <c r="C10" s="107" t="s">
        <v>9</v>
      </c>
      <c r="D10" s="105" t="s">
        <v>10</v>
      </c>
      <c r="E10" s="18"/>
      <c r="F10" s="111"/>
      <c r="G10" s="112"/>
      <c r="H10" s="1"/>
      <c r="I10" s="1"/>
      <c r="J10" s="1"/>
      <c r="K10" s="1"/>
      <c r="L10" s="1"/>
      <c r="M10" s="1"/>
      <c r="N10" s="1"/>
      <c r="O10" s="1"/>
      <c r="P10" s="1"/>
      <c r="Q10" s="1"/>
      <c r="R10" s="1"/>
      <c r="S10" s="1"/>
      <c r="T10" s="1"/>
    </row>
    <row r="11" spans="1:20" ht="100" customHeight="1">
      <c r="B11" s="103" t="s">
        <v>11</v>
      </c>
      <c r="C11" s="104" t="s">
        <v>12</v>
      </c>
      <c r="D11" s="105" t="s">
        <v>13</v>
      </c>
      <c r="E11" s="18"/>
      <c r="F11" s="111"/>
      <c r="G11" s="112"/>
      <c r="H11" s="1"/>
      <c r="I11" s="1"/>
      <c r="J11" s="1"/>
      <c r="K11" s="1"/>
      <c r="L11" s="1"/>
      <c r="M11" s="1"/>
      <c r="N11" s="1"/>
      <c r="O11" s="1"/>
      <c r="P11" s="1"/>
      <c r="Q11" s="1"/>
      <c r="R11" s="1"/>
      <c r="S11" s="1"/>
      <c r="T11" s="1"/>
    </row>
    <row r="12" spans="1:20" ht="100" customHeight="1">
      <c r="B12" s="106" t="s">
        <v>14</v>
      </c>
      <c r="C12" s="107" t="s">
        <v>15</v>
      </c>
      <c r="D12" s="105" t="s">
        <v>16</v>
      </c>
      <c r="E12" s="18"/>
      <c r="F12" s="111"/>
      <c r="G12" s="112"/>
      <c r="H12" s="1"/>
      <c r="I12" s="1"/>
      <c r="J12" s="1"/>
      <c r="K12" s="1"/>
      <c r="L12" s="1"/>
      <c r="M12" s="1"/>
      <c r="N12" s="1"/>
      <c r="O12" s="1"/>
      <c r="P12" s="1"/>
      <c r="Q12" s="1"/>
      <c r="R12" s="1"/>
      <c r="S12" s="1"/>
      <c r="T12" s="1"/>
    </row>
    <row r="13" spans="1:20" ht="100" customHeight="1" thickBot="1">
      <c r="B13" s="108" t="s">
        <v>105</v>
      </c>
      <c r="C13" s="109" t="s">
        <v>17</v>
      </c>
      <c r="D13" s="110" t="s">
        <v>18</v>
      </c>
      <c r="E13" s="18"/>
      <c r="F13" s="113"/>
      <c r="G13" s="114"/>
      <c r="H13" s="1"/>
      <c r="I13" s="1"/>
      <c r="J13" s="1"/>
      <c r="K13" s="1"/>
      <c r="L13" s="1"/>
      <c r="M13" s="1"/>
      <c r="N13" s="1"/>
      <c r="O13" s="1"/>
      <c r="P13" s="1"/>
      <c r="Q13" s="1"/>
      <c r="R13" s="1"/>
      <c r="S13" s="1"/>
      <c r="T13" s="1"/>
    </row>
    <row r="14" spans="1:20" ht="50.15" customHeight="1">
      <c r="B14" s="12"/>
      <c r="C14" s="12"/>
      <c r="D14" s="12"/>
      <c r="E14" s="12"/>
      <c r="F14" s="1"/>
      <c r="G14" s="1"/>
      <c r="H14" s="1"/>
      <c r="I14" s="1"/>
      <c r="J14" s="1"/>
      <c r="K14" s="1"/>
      <c r="L14" s="1"/>
      <c r="M14" s="1"/>
      <c r="N14" s="1"/>
      <c r="O14" s="1"/>
      <c r="P14" s="1"/>
      <c r="Q14" s="1"/>
      <c r="R14" s="1"/>
      <c r="S14" s="1"/>
      <c r="T14" s="1"/>
    </row>
    <row r="15" spans="1:20" ht="50.15" customHeight="1">
      <c r="B15" s="1"/>
      <c r="C15" s="1"/>
      <c r="D15" s="1"/>
      <c r="F15" s="1"/>
      <c r="G15" s="1"/>
      <c r="H15" s="1"/>
      <c r="I15" s="1"/>
      <c r="J15" s="1"/>
      <c r="K15" s="1"/>
      <c r="L15" s="1"/>
      <c r="M15" s="1"/>
      <c r="N15" s="1"/>
      <c r="O15" s="1"/>
      <c r="P15" s="1"/>
      <c r="Q15" s="1"/>
      <c r="R15" s="1"/>
      <c r="S15" s="1"/>
      <c r="T15" s="1"/>
    </row>
    <row r="16" spans="1:20" ht="50.15" customHeight="1">
      <c r="B16" s="1"/>
      <c r="C16" s="1"/>
      <c r="D16" s="1"/>
      <c r="F16" s="1"/>
      <c r="G16" s="1"/>
      <c r="H16" s="1"/>
      <c r="I16" s="1"/>
      <c r="J16" s="1"/>
      <c r="K16" s="1"/>
      <c r="L16" s="1"/>
      <c r="M16" s="1"/>
      <c r="N16" s="1"/>
      <c r="O16" s="1"/>
      <c r="P16" s="1"/>
      <c r="Q16" s="1"/>
      <c r="R16" s="1"/>
      <c r="S16" s="1"/>
      <c r="T16" s="1"/>
    </row>
    <row r="17" spans="2:20" ht="50.15" customHeight="1">
      <c r="B17" s="1"/>
      <c r="C17" s="1"/>
      <c r="D17" s="1"/>
      <c r="F17" s="1"/>
      <c r="G17" s="1"/>
      <c r="H17" s="1"/>
      <c r="I17" s="1"/>
      <c r="J17" s="1"/>
      <c r="K17" s="1"/>
      <c r="L17" s="1"/>
      <c r="M17" s="1"/>
      <c r="N17" s="1"/>
      <c r="O17" s="1"/>
      <c r="P17" s="1"/>
      <c r="Q17" s="1"/>
      <c r="R17" s="1"/>
      <c r="S17" s="1"/>
      <c r="T17" s="1"/>
    </row>
    <row r="18" spans="2:20" ht="50.15" customHeight="1">
      <c r="B18" s="1"/>
      <c r="C18" s="1"/>
      <c r="D18" s="1"/>
      <c r="F18" s="1"/>
      <c r="G18" s="1"/>
      <c r="H18" s="1"/>
      <c r="I18" s="1"/>
      <c r="J18" s="1"/>
      <c r="K18" s="1"/>
      <c r="L18" s="1"/>
      <c r="M18" s="1"/>
      <c r="N18" s="1"/>
      <c r="O18" s="1"/>
      <c r="P18" s="1"/>
      <c r="Q18" s="1"/>
      <c r="R18" s="1"/>
      <c r="S18" s="1"/>
      <c r="T18" s="1"/>
    </row>
    <row r="19" spans="2:20" ht="50.15" customHeight="1">
      <c r="B19" s="1"/>
      <c r="C19" s="1"/>
      <c r="D19" s="1"/>
      <c r="F19" s="1"/>
      <c r="G19" s="1"/>
      <c r="H19" s="1"/>
      <c r="I19" s="1"/>
      <c r="J19" s="1"/>
      <c r="K19" s="1"/>
      <c r="L19" s="1"/>
      <c r="M19" s="1"/>
      <c r="N19" s="1"/>
      <c r="O19" s="1"/>
      <c r="P19" s="1"/>
      <c r="Q19" s="1"/>
      <c r="R19" s="1"/>
      <c r="S19" s="1"/>
      <c r="T19" s="1"/>
    </row>
    <row r="20" spans="2:20" ht="50.15" customHeight="1">
      <c r="B20" s="1"/>
      <c r="C20" s="1"/>
      <c r="D20" s="1"/>
      <c r="F20" s="1"/>
      <c r="G20" s="1"/>
      <c r="H20" s="1"/>
      <c r="I20" s="1"/>
      <c r="J20" s="1"/>
      <c r="K20" s="1"/>
      <c r="L20" s="1"/>
      <c r="M20" s="1"/>
      <c r="N20" s="1"/>
      <c r="O20" s="1"/>
      <c r="P20" s="1"/>
      <c r="Q20" s="1"/>
      <c r="R20" s="1"/>
      <c r="S20" s="1"/>
      <c r="T20" s="1"/>
    </row>
    <row r="21" spans="2:20" ht="50.15" customHeight="1">
      <c r="B21" s="1"/>
      <c r="C21" s="1"/>
      <c r="D21" s="1"/>
      <c r="F21" s="1"/>
      <c r="G21" s="1"/>
      <c r="H21" s="1"/>
      <c r="I21" s="1"/>
      <c r="J21" s="1"/>
      <c r="K21" s="1"/>
      <c r="L21" s="1"/>
      <c r="M21" s="1"/>
      <c r="N21" s="1"/>
      <c r="O21" s="1"/>
      <c r="P21" s="1"/>
      <c r="Q21" s="1"/>
      <c r="R21" s="1"/>
      <c r="S21" s="1"/>
      <c r="T21" s="1"/>
    </row>
    <row r="22" spans="2:20" ht="50.15" customHeight="1">
      <c r="B22" s="1"/>
      <c r="C22" s="1"/>
      <c r="D22" s="1"/>
      <c r="F22" s="1"/>
      <c r="G22" s="1"/>
      <c r="H22" s="1"/>
      <c r="I22" s="1"/>
      <c r="J22" s="1"/>
      <c r="K22" s="1"/>
      <c r="L22" s="1"/>
      <c r="M22" s="1"/>
      <c r="N22" s="1"/>
      <c r="O22" s="1"/>
      <c r="P22" s="1"/>
      <c r="Q22" s="1"/>
      <c r="R22" s="1"/>
      <c r="S22" s="1"/>
      <c r="T22" s="1"/>
    </row>
    <row r="23" spans="2:20" ht="50.15" customHeight="1">
      <c r="B23" s="1"/>
      <c r="C23" s="1"/>
      <c r="D23" s="1"/>
      <c r="F23" s="1"/>
      <c r="G23" s="1"/>
      <c r="H23" s="1"/>
      <c r="I23" s="1"/>
      <c r="J23" s="1"/>
      <c r="K23" s="1"/>
      <c r="L23" s="1"/>
      <c r="M23" s="1"/>
      <c r="N23" s="1"/>
      <c r="O23" s="1"/>
      <c r="P23" s="1"/>
      <c r="Q23" s="1"/>
      <c r="R23" s="1"/>
      <c r="S23" s="1"/>
      <c r="T23" s="1"/>
    </row>
    <row r="24" spans="2:20" ht="50.15" customHeight="1">
      <c r="B24" s="1"/>
      <c r="C24" s="1"/>
      <c r="D24" s="1"/>
      <c r="F24" s="1"/>
      <c r="G24" s="1"/>
      <c r="H24" s="1"/>
      <c r="I24" s="1"/>
      <c r="J24" s="1"/>
      <c r="K24" s="1"/>
      <c r="L24" s="1"/>
      <c r="M24" s="1"/>
      <c r="N24" s="1"/>
      <c r="O24" s="1"/>
      <c r="P24" s="1"/>
      <c r="Q24" s="1"/>
      <c r="R24" s="1"/>
      <c r="S24" s="1"/>
      <c r="T24" s="1"/>
    </row>
    <row r="25" spans="2:20" ht="50.15" customHeight="1">
      <c r="B25" s="1"/>
      <c r="C25" s="1"/>
      <c r="D25" s="1"/>
      <c r="F25" s="1"/>
      <c r="G25" s="1"/>
      <c r="H25" s="1"/>
      <c r="I25" s="1"/>
      <c r="J25" s="1"/>
      <c r="K25" s="1"/>
      <c r="L25" s="1"/>
      <c r="M25" s="1"/>
      <c r="N25" s="1"/>
      <c r="O25" s="1"/>
      <c r="P25" s="1"/>
      <c r="Q25" s="1"/>
      <c r="R25" s="1"/>
      <c r="S25" s="1"/>
      <c r="T25" s="1"/>
    </row>
    <row r="26" spans="2:20" ht="50.15" customHeight="1">
      <c r="B26" s="1"/>
      <c r="C26" s="1"/>
      <c r="D26" s="1"/>
      <c r="F26" s="1"/>
      <c r="G26" s="1"/>
      <c r="H26" s="1"/>
      <c r="I26" s="1"/>
      <c r="J26" s="1"/>
      <c r="K26" s="1"/>
      <c r="L26" s="1"/>
      <c r="M26" s="1"/>
      <c r="N26" s="1"/>
      <c r="O26" s="1"/>
      <c r="P26" s="1"/>
      <c r="Q26" s="1"/>
      <c r="R26" s="1"/>
      <c r="S26" s="1"/>
      <c r="T26" s="1"/>
    </row>
    <row r="27" spans="2:20" ht="50.15" customHeight="1">
      <c r="B27" s="1"/>
      <c r="C27" s="1"/>
      <c r="D27" s="1"/>
      <c r="F27" s="1"/>
      <c r="G27" s="1"/>
      <c r="H27" s="1"/>
      <c r="I27" s="1"/>
      <c r="J27" s="1"/>
      <c r="K27" s="1"/>
      <c r="L27" s="1"/>
      <c r="M27" s="1"/>
      <c r="N27" s="1"/>
      <c r="O27" s="1"/>
      <c r="P27" s="1"/>
      <c r="Q27" s="1"/>
      <c r="R27" s="1"/>
      <c r="S27" s="1"/>
      <c r="T27" s="1"/>
    </row>
    <row r="28" spans="2:20" ht="50.15" customHeight="1">
      <c r="B28" s="1"/>
      <c r="C28" s="1"/>
      <c r="D28" s="1"/>
      <c r="F28" s="1"/>
      <c r="G28" s="1"/>
      <c r="H28" s="1"/>
      <c r="I28" s="1"/>
      <c r="J28" s="1"/>
      <c r="K28" s="1"/>
      <c r="L28" s="1"/>
      <c r="M28" s="1"/>
      <c r="N28" s="1"/>
      <c r="O28" s="1"/>
      <c r="P28" s="1"/>
      <c r="Q28" s="1"/>
      <c r="R28" s="1"/>
      <c r="S28" s="1"/>
      <c r="T28" s="1"/>
    </row>
    <row r="29" spans="2:20" ht="50.15" customHeight="1">
      <c r="B29" s="1"/>
      <c r="C29" s="1"/>
      <c r="D29" s="1"/>
      <c r="F29" s="1"/>
      <c r="G29" s="1"/>
      <c r="H29" s="1"/>
      <c r="I29" s="1"/>
      <c r="J29" s="1"/>
      <c r="K29" s="1"/>
      <c r="L29" s="1"/>
      <c r="M29" s="1"/>
      <c r="N29" s="1"/>
      <c r="O29" s="1"/>
      <c r="P29" s="1"/>
      <c r="Q29" s="1"/>
      <c r="R29" s="1"/>
      <c r="S29" s="1"/>
      <c r="T29" s="1"/>
    </row>
    <row r="30" spans="2:20" ht="50.15" customHeight="1">
      <c r="B30" s="1"/>
      <c r="C30" s="1"/>
      <c r="D30" s="1"/>
      <c r="F30" s="1"/>
      <c r="G30" s="1"/>
      <c r="H30" s="1"/>
      <c r="I30" s="1"/>
      <c r="J30" s="1"/>
      <c r="K30" s="1"/>
      <c r="L30" s="1"/>
      <c r="M30" s="1"/>
      <c r="N30" s="1"/>
      <c r="O30" s="1"/>
      <c r="P30" s="1"/>
      <c r="Q30" s="1"/>
      <c r="R30" s="1"/>
      <c r="S30" s="1"/>
      <c r="T30" s="1"/>
    </row>
    <row r="31" spans="2:20" ht="50.15" customHeight="1">
      <c r="B31" s="1"/>
      <c r="C31" s="1"/>
      <c r="D31" s="1"/>
      <c r="F31" s="1"/>
      <c r="G31" s="1"/>
      <c r="H31" s="1"/>
      <c r="I31" s="1"/>
      <c r="J31" s="1"/>
      <c r="K31" s="1"/>
      <c r="L31" s="1"/>
      <c r="M31" s="1"/>
      <c r="N31" s="1"/>
      <c r="O31" s="1"/>
      <c r="P31" s="1"/>
      <c r="Q31" s="1"/>
      <c r="R31" s="1"/>
      <c r="S31" s="1"/>
      <c r="T31" s="1"/>
    </row>
    <row r="32" spans="2:20" ht="50.15" customHeight="1">
      <c r="B32" s="1"/>
      <c r="C32" s="1"/>
      <c r="D32" s="1"/>
      <c r="F32" s="1"/>
      <c r="G32" s="1"/>
      <c r="H32" s="1"/>
      <c r="I32" s="1"/>
      <c r="J32" s="1"/>
      <c r="K32" s="1"/>
      <c r="L32" s="1"/>
      <c r="M32" s="1"/>
      <c r="N32" s="1"/>
      <c r="O32" s="1"/>
      <c r="P32" s="1"/>
      <c r="Q32" s="1"/>
      <c r="R32" s="1"/>
      <c r="S32" s="1"/>
      <c r="T32" s="1"/>
    </row>
  </sheetData>
  <sheetProtection algorithmName="SHA-512" hashValue="hO4qeLAocEV5BqcKB8LaYf2qkk/kOZ0YS8XAtxFMu8bZjJeWlNnn26pVs2leG7JAbXhkC0HORZEypxCNJVuwMw==" saltValue="OmlCNthk25fO3cEs+7FLsA==" spinCount="100000" sheet="1" objects="1" scenarios="1"/>
  <mergeCells count="2">
    <mergeCell ref="B6:C6"/>
    <mergeCell ref="B2:G5"/>
  </mergeCells>
  <conditionalFormatting sqref="F9:F13">
    <cfRule type="colorScale" priority="1">
      <colorScale>
        <cfvo type="num" val="1"/>
        <cfvo type="num" val="2"/>
        <cfvo type="num" val="3"/>
        <color rgb="FFFF7C80"/>
        <color theme="7"/>
        <color rgb="FF92D050"/>
      </colorScale>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0DCFE4F-E1D7-46CA-9314-37C3424B01B4}">
          <x14:formula1>
            <xm:f>Backend!$E$2:$E$4</xm:f>
          </x14:formula1>
          <xm:sqref>F9:F13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9733E-2286-4670-B716-4B5AE054B887}">
  <sheetPr codeName="Sheet4"/>
  <dimension ref="A1:S32"/>
  <sheetViews>
    <sheetView zoomScaleNormal="100" workbookViewId="0"/>
  </sheetViews>
  <sheetFormatPr defaultColWidth="30.54296875" defaultRowHeight="75" customHeight="1"/>
  <cols>
    <col min="1" max="1" width="15.54296875" customWidth="1"/>
    <col min="2" max="2" width="30.6328125" customWidth="1"/>
    <col min="3" max="7" width="50.6328125" customWidth="1"/>
    <col min="9" max="19" width="30.54296875" style="1"/>
  </cols>
  <sheetData>
    <row r="1" spans="1:8" ht="75" customHeight="1">
      <c r="A1" s="1"/>
      <c r="B1" s="13" t="s">
        <v>88</v>
      </c>
      <c r="C1" s="13"/>
      <c r="D1" s="13"/>
      <c r="E1" s="13"/>
      <c r="F1" s="4"/>
      <c r="G1" s="4"/>
      <c r="H1" s="1"/>
    </row>
    <row r="2" spans="1:8" ht="143.5" customHeight="1" thickBot="1">
      <c r="A2" s="1"/>
      <c r="B2" s="145" t="s">
        <v>89</v>
      </c>
      <c r="C2" s="145"/>
      <c r="D2" s="145"/>
      <c r="E2" s="145"/>
      <c r="F2" s="145"/>
      <c r="G2" s="145"/>
      <c r="H2" s="1"/>
    </row>
    <row r="3" spans="1:8" ht="61.5" customHeight="1" thickBot="1">
      <c r="A3" s="1"/>
      <c r="B3" s="149" t="s">
        <v>97</v>
      </c>
      <c r="C3" s="150"/>
      <c r="D3" s="150"/>
      <c r="E3" s="150"/>
      <c r="F3" s="150"/>
      <c r="G3" s="151"/>
      <c r="H3" s="1"/>
    </row>
    <row r="4" spans="1:8" ht="75" customHeight="1">
      <c r="A4" s="1"/>
      <c r="B4" s="94" t="s">
        <v>19</v>
      </c>
      <c r="C4" s="118" t="str">
        <f>'Step1_Prioritisation Criteria'!B9</f>
        <v>Is this a political priority right now?</v>
      </c>
      <c r="D4" s="118" t="str">
        <f>'Step1_Prioritisation Criteria'!B10</f>
        <v>Population Need</v>
      </c>
      <c r="E4" s="118" t="str">
        <f>'Step1_Prioritisation Criteria'!B11</f>
        <v>Inequalities Focus</v>
      </c>
      <c r="F4" s="118" t="str">
        <f>'Step1_Prioritisation Criteria'!B12</f>
        <v>Innovative Approach</v>
      </c>
      <c r="G4" s="118" t="str">
        <f>'Step1_Prioritisation Criteria'!B13</f>
        <v>Ability to Impact</v>
      </c>
      <c r="H4" s="1"/>
    </row>
    <row r="5" spans="1:8" ht="75" customHeight="1">
      <c r="A5" s="1"/>
      <c r="B5" s="115">
        <v>3</v>
      </c>
      <c r="C5" s="119" t="s">
        <v>20</v>
      </c>
      <c r="D5" s="119" t="s">
        <v>21</v>
      </c>
      <c r="E5" s="119" t="s">
        <v>22</v>
      </c>
      <c r="F5" s="119" t="s">
        <v>23</v>
      </c>
      <c r="G5" s="120" t="s">
        <v>24</v>
      </c>
      <c r="H5" s="148"/>
    </row>
    <row r="6" spans="1:8" ht="75" customHeight="1">
      <c r="A6" s="1"/>
      <c r="B6" s="116">
        <v>2</v>
      </c>
      <c r="C6" s="121" t="s">
        <v>25</v>
      </c>
      <c r="D6" s="121" t="s">
        <v>26</v>
      </c>
      <c r="E6" s="121" t="s">
        <v>27</v>
      </c>
      <c r="F6" s="121" t="s">
        <v>28</v>
      </c>
      <c r="G6" s="122" t="s">
        <v>29</v>
      </c>
      <c r="H6" s="148"/>
    </row>
    <row r="7" spans="1:8" ht="75" customHeight="1">
      <c r="A7" s="1"/>
      <c r="B7" s="117">
        <v>1</v>
      </c>
      <c r="C7" s="123" t="s">
        <v>30</v>
      </c>
      <c r="D7" s="123" t="s">
        <v>31</v>
      </c>
      <c r="E7" s="123" t="s">
        <v>32</v>
      </c>
      <c r="F7" s="123" t="s">
        <v>33</v>
      </c>
      <c r="G7" s="124" t="s">
        <v>34</v>
      </c>
      <c r="H7" s="148"/>
    </row>
    <row r="8" spans="1:8" ht="75" customHeight="1">
      <c r="A8" s="1"/>
      <c r="B8" s="1"/>
      <c r="C8" s="1"/>
      <c r="D8" s="1"/>
      <c r="E8" s="1"/>
      <c r="F8" s="1"/>
      <c r="G8" s="10"/>
      <c r="H8" s="10"/>
    </row>
    <row r="9" spans="1:8" s="1" customFormat="1" ht="75" customHeight="1">
      <c r="B9" s="63"/>
      <c r="C9" s="63"/>
      <c r="D9" s="63"/>
      <c r="E9" s="63"/>
      <c r="F9" s="63"/>
      <c r="G9" s="63"/>
      <c r="H9" s="63"/>
    </row>
    <row r="10" spans="1:8" s="1" customFormat="1" ht="75" customHeight="1"/>
    <row r="11" spans="1:8" s="1" customFormat="1" ht="75" customHeight="1"/>
    <row r="12" spans="1:8" s="1" customFormat="1" ht="75" customHeight="1"/>
    <row r="13" spans="1:8" s="1" customFormat="1" ht="75" customHeight="1"/>
    <row r="14" spans="1:8" s="1" customFormat="1" ht="75" customHeight="1"/>
    <row r="15" spans="1:8" s="1" customFormat="1" ht="75" customHeight="1"/>
    <row r="16" spans="1:8" s="1" customFormat="1" ht="75" customHeight="1"/>
    <row r="17" s="1" customFormat="1" ht="75" customHeight="1"/>
    <row r="18" s="1" customFormat="1" ht="75" customHeight="1"/>
    <row r="19" s="1" customFormat="1" ht="75" customHeight="1"/>
    <row r="20" s="1" customFormat="1" ht="75" customHeight="1"/>
    <row r="21" s="1" customFormat="1" ht="75" customHeight="1"/>
    <row r="22" s="1" customFormat="1" ht="75" customHeight="1"/>
    <row r="23" s="1" customFormat="1" ht="75" customHeight="1"/>
    <row r="24" s="1" customFormat="1" ht="75" customHeight="1"/>
    <row r="25" s="1" customFormat="1" ht="75" customHeight="1"/>
    <row r="26" s="1" customFormat="1" ht="75" customHeight="1"/>
    <row r="27" s="1" customFormat="1" ht="75" customHeight="1"/>
    <row r="28" s="1" customFormat="1" ht="75" customHeight="1"/>
    <row r="29" s="1" customFormat="1" ht="75" customHeight="1"/>
    <row r="30" s="1" customFormat="1" ht="75" customHeight="1"/>
    <row r="31" s="1" customFormat="1" ht="75" customHeight="1"/>
    <row r="32" s="1" customFormat="1" ht="75" customHeight="1"/>
  </sheetData>
  <sheetProtection algorithmName="SHA-512" hashValue="k/Usx09KHsdFh2+0TqqQ2JSmHSBXc76GLx9PcedZWMJVrN8yQkQON13mjlA7vzIuyJrLIyA9XLQ0FervKp6ctg==" saltValue="oantBourtCJnIv19iM983g==" spinCount="100000" sheet="1" objects="1" scenarios="1"/>
  <mergeCells count="3">
    <mergeCell ref="H5:H7"/>
    <mergeCell ref="B2:G2"/>
    <mergeCell ref="B3:G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58857-8A5D-4323-B1E5-9287D85E10C2}">
  <dimension ref="A1:R12"/>
  <sheetViews>
    <sheetView zoomScaleNormal="100" workbookViewId="0"/>
  </sheetViews>
  <sheetFormatPr defaultColWidth="11.54296875" defaultRowHeight="50.15" customHeight="1"/>
  <cols>
    <col min="1" max="1" width="11.54296875" style="1"/>
    <col min="2" max="5" width="18.54296875" style="1" customWidth="1"/>
    <col min="6" max="6" width="1.54296875" style="1" customWidth="1"/>
    <col min="7" max="9" width="24.54296875" style="1" customWidth="1"/>
    <col min="10" max="10" width="1.54296875" style="1" customWidth="1"/>
    <col min="11" max="13" width="24.54296875" style="1" customWidth="1"/>
    <col min="14" max="14" width="1.54296875" style="1" customWidth="1"/>
    <col min="15" max="16" width="36.54296875" style="1" customWidth="1"/>
    <col min="17" max="16384" width="11.54296875" style="1"/>
  </cols>
  <sheetData>
    <row r="1" spans="1:18" ht="50.15" customHeight="1">
      <c r="A1" s="12"/>
      <c r="B1" s="159" t="s">
        <v>35</v>
      </c>
      <c r="C1" s="159"/>
      <c r="D1" s="159"/>
      <c r="E1" s="159"/>
      <c r="F1" s="159"/>
      <c r="G1" s="159"/>
      <c r="H1" s="159"/>
      <c r="I1" s="12"/>
      <c r="J1" s="12"/>
      <c r="K1" s="12"/>
      <c r="L1" s="12"/>
      <c r="M1" s="12"/>
      <c r="N1" s="12"/>
      <c r="O1" s="12"/>
      <c r="P1" s="12"/>
    </row>
    <row r="2" spans="1:18" ht="50.15" customHeight="1">
      <c r="A2" s="12"/>
      <c r="B2" s="145" t="s">
        <v>98</v>
      </c>
      <c r="C2" s="145"/>
      <c r="D2" s="145"/>
      <c r="E2" s="145"/>
      <c r="F2" s="145"/>
      <c r="G2" s="145"/>
      <c r="H2" s="145"/>
      <c r="I2" s="145"/>
      <c r="J2" s="145"/>
      <c r="K2" s="145"/>
      <c r="L2" s="145"/>
      <c r="M2" s="145"/>
      <c r="N2" s="145"/>
      <c r="O2" s="145"/>
      <c r="P2" s="145"/>
    </row>
    <row r="3" spans="1:18" ht="57.5" customHeight="1" thickBot="1">
      <c r="A3" s="12"/>
      <c r="B3" s="145"/>
      <c r="C3" s="145"/>
      <c r="D3" s="145"/>
      <c r="E3" s="145"/>
      <c r="F3" s="145"/>
      <c r="G3" s="145"/>
      <c r="H3" s="145"/>
      <c r="I3" s="145"/>
      <c r="J3" s="145"/>
      <c r="K3" s="145"/>
      <c r="L3" s="145"/>
      <c r="M3" s="145"/>
      <c r="N3" s="145"/>
      <c r="O3" s="145"/>
      <c r="P3" s="145"/>
    </row>
    <row r="4" spans="1:18" ht="75" customHeight="1">
      <c r="A4" s="12"/>
      <c r="B4" s="160" t="str">
        <f>Backend!B27</f>
        <v>Economy</v>
      </c>
      <c r="C4" s="160"/>
      <c r="D4" s="160"/>
      <c r="E4" s="160"/>
      <c r="F4" s="26"/>
      <c r="G4" s="161" t="str">
        <f>Backend!F27</f>
        <v>Skills, employment and AEB</v>
      </c>
      <c r="H4" s="162"/>
      <c r="I4" s="163"/>
      <c r="J4" s="26"/>
      <c r="K4" s="161" t="str">
        <f>Backend!P27</f>
        <v>Environment and place</v>
      </c>
      <c r="L4" s="162"/>
      <c r="M4" s="163"/>
      <c r="N4" s="26"/>
      <c r="O4" s="161" t="str">
        <f>Backend!B37</f>
        <v>Arts and culture</v>
      </c>
      <c r="P4" s="163"/>
      <c r="Q4" s="12"/>
    </row>
    <row r="5" spans="1:18" ht="75" customHeight="1">
      <c r="A5" s="12"/>
      <c r="B5" s="14" t="str">
        <f>Backend!B28</f>
        <v>Good Work</v>
      </c>
      <c r="C5" s="14" t="str">
        <f>Backend!C28</f>
        <v>Income maximisation</v>
      </c>
      <c r="D5" s="14" t="str">
        <f>Backend!D28</f>
        <v>Inclusive Growth</v>
      </c>
      <c r="E5" s="39" t="str">
        <f>Backend!E28</f>
        <v>Custom opportunity</v>
      </c>
      <c r="F5" s="26"/>
      <c r="G5" s="40" t="str">
        <f>Backend!F28</f>
        <v>Adult education and skills</v>
      </c>
      <c r="H5" s="14" t="str">
        <f>Backend!G28</f>
        <v>Individual Placement Support</v>
      </c>
      <c r="I5" s="41" t="str">
        <f>Backend!H28</f>
        <v>Custom Opportunity</v>
      </c>
      <c r="J5" s="37"/>
      <c r="K5" s="38" t="str">
        <f>Backend!P28</f>
        <v>Tackling climate change and progressing net zero ambitions</v>
      </c>
      <c r="L5" s="14" t="str">
        <f>Backend!Q28</f>
        <v>Place-making and enhancing access to green space</v>
      </c>
      <c r="M5" s="41" t="str">
        <f>Backend!R28</f>
        <v>Custom Opportunity</v>
      </c>
      <c r="N5" s="26"/>
      <c r="O5" s="40" t="str">
        <f>Backend!B38</f>
        <v>Access to arts and cultural opportunities</v>
      </c>
      <c r="P5" s="41" t="str">
        <f>Backend!C38</f>
        <v>Custom Opportunity</v>
      </c>
      <c r="Q5" s="12"/>
    </row>
    <row r="6" spans="1:18" ht="50.15" customHeight="1">
      <c r="A6" s="5"/>
      <c r="B6" s="32" t="str">
        <f>Backend!B34</f>
        <v/>
      </c>
      <c r="C6" s="32" t="str">
        <f>Backend!C34</f>
        <v/>
      </c>
      <c r="D6" s="32" t="str">
        <f>Backend!D34</f>
        <v/>
      </c>
      <c r="E6" s="32" t="str">
        <f>Backend!E34</f>
        <v/>
      </c>
      <c r="F6" s="12"/>
      <c r="G6" s="33" t="str">
        <f>Backend!F34</f>
        <v/>
      </c>
      <c r="H6" s="32" t="str">
        <f>Backend!G34</f>
        <v/>
      </c>
      <c r="I6" s="34" t="str">
        <f>Backend!H34</f>
        <v/>
      </c>
      <c r="J6" s="12"/>
      <c r="K6" s="33" t="str">
        <f>Backend!P34</f>
        <v/>
      </c>
      <c r="L6" s="32" t="str">
        <f>Backend!Q34</f>
        <v/>
      </c>
      <c r="M6" s="34" t="str">
        <f>Backend!R34</f>
        <v/>
      </c>
      <c r="N6" s="12"/>
      <c r="O6" s="33" t="str">
        <f>Backend!B44</f>
        <v/>
      </c>
      <c r="P6" s="142" t="str">
        <f>Backend!C44</f>
        <v/>
      </c>
      <c r="Q6" s="152" t="s">
        <v>36</v>
      </c>
      <c r="R6" s="152"/>
    </row>
    <row r="7" spans="1:18" ht="50.15" customHeight="1" thickBot="1">
      <c r="A7" s="100" t="s">
        <v>37</v>
      </c>
      <c r="B7" s="167" t="str">
        <f>Backend!B35</f>
        <v>N/A</v>
      </c>
      <c r="C7" s="168"/>
      <c r="D7" s="168"/>
      <c r="E7" s="168"/>
      <c r="F7" s="12"/>
      <c r="G7" s="171" t="str">
        <f>Backend!F35</f>
        <v>N/A</v>
      </c>
      <c r="H7" s="172"/>
      <c r="I7" s="173"/>
      <c r="J7" s="12"/>
      <c r="K7" s="171" t="str">
        <f>Backend!P35</f>
        <v>N/A</v>
      </c>
      <c r="L7" s="172"/>
      <c r="M7" s="173"/>
      <c r="N7" s="12"/>
      <c r="O7" s="171" t="str">
        <f>Backend!B45</f>
        <v>N/A</v>
      </c>
      <c r="P7" s="173"/>
      <c r="Q7" s="12"/>
    </row>
    <row r="8" spans="1:18" ht="20" customHeight="1" thickBot="1">
      <c r="A8" s="12"/>
      <c r="B8" s="12"/>
      <c r="C8" s="12"/>
      <c r="D8" s="12"/>
      <c r="E8" s="12"/>
      <c r="F8" s="12"/>
      <c r="G8" s="12"/>
      <c r="H8" s="12"/>
      <c r="I8" s="12"/>
      <c r="J8" s="12"/>
      <c r="K8" s="12"/>
      <c r="L8" s="12"/>
      <c r="M8" s="12"/>
      <c r="N8" s="12"/>
      <c r="O8" s="12"/>
      <c r="P8" s="12"/>
    </row>
    <row r="9" spans="1:18" ht="50.15" customHeight="1">
      <c r="A9" s="12"/>
      <c r="B9" s="155" t="str">
        <f>Backend!I35</f>
        <v>N/A</v>
      </c>
      <c r="C9" s="156"/>
      <c r="D9" s="156"/>
      <c r="E9" s="157"/>
      <c r="F9" s="5"/>
      <c r="G9" s="168" t="str">
        <f>Backend!M35</f>
        <v>N/A</v>
      </c>
      <c r="H9" s="168"/>
      <c r="I9" s="168"/>
      <c r="J9" s="5"/>
      <c r="K9" s="155" t="str">
        <f>Backend!S35</f>
        <v>N/A</v>
      </c>
      <c r="L9" s="156"/>
      <c r="M9" s="157"/>
      <c r="N9" s="5"/>
      <c r="O9" s="155" t="str">
        <f>Backend!D45</f>
        <v>N/A</v>
      </c>
      <c r="P9" s="158"/>
      <c r="Q9" s="152" t="s">
        <v>36</v>
      </c>
      <c r="R9" s="152"/>
    </row>
    <row r="10" spans="1:18" ht="50.15" customHeight="1">
      <c r="A10" s="100" t="s">
        <v>37</v>
      </c>
      <c r="B10" s="143" t="str">
        <f>Backend!I34</f>
        <v/>
      </c>
      <c r="C10" s="32" t="str">
        <f>Backend!J34</f>
        <v/>
      </c>
      <c r="D10" s="32" t="str">
        <f>Backend!K34</f>
        <v/>
      </c>
      <c r="E10" s="34" t="str">
        <f>Backend!L34</f>
        <v/>
      </c>
      <c r="F10" s="5"/>
      <c r="G10" s="32" t="str">
        <f>Backend!M34</f>
        <v/>
      </c>
      <c r="H10" s="32" t="str">
        <f>Backend!N34</f>
        <v/>
      </c>
      <c r="I10" s="32" t="str">
        <f>Backend!O34</f>
        <v/>
      </c>
      <c r="J10" s="5"/>
      <c r="K10" s="153" t="str">
        <f>Backend!S34</f>
        <v/>
      </c>
      <c r="L10" s="154"/>
      <c r="M10" s="34" t="str">
        <f>Backend!T34</f>
        <v/>
      </c>
      <c r="N10" s="5"/>
      <c r="O10" s="33" t="str">
        <f>Backend!D44</f>
        <v/>
      </c>
      <c r="P10" s="34" t="str">
        <f>Backend!E44</f>
        <v/>
      </c>
    </row>
    <row r="11" spans="1:18" ht="75" customHeight="1">
      <c r="A11" s="12"/>
      <c r="B11" s="40" t="str">
        <f>Backend!I28</f>
        <v>Public Transport</v>
      </c>
      <c r="C11" s="14" t="str">
        <f>Backend!J28</f>
        <v>Active Travel</v>
      </c>
      <c r="D11" s="14" t="str">
        <f>Backend!K28</f>
        <v>Road safety</v>
      </c>
      <c r="E11" s="41" t="str">
        <f>Backend!L28</f>
        <v>Custom opportunity</v>
      </c>
      <c r="F11" s="26"/>
      <c r="G11" s="14" t="str">
        <f>Backend!M28</f>
        <v>Improving housing conditions</v>
      </c>
      <c r="H11" s="14" t="str">
        <f>Backend!N28</f>
        <v>Increasing access to affordable homes</v>
      </c>
      <c r="I11" s="39" t="str">
        <f>Backend!O28</f>
        <v>Custom Opportunity</v>
      </c>
      <c r="J11" s="26"/>
      <c r="K11" s="169" t="str">
        <f>Backend!S28</f>
        <v>Complementing the work of health system partners and addressing the wider determinants of health</v>
      </c>
      <c r="L11" s="170"/>
      <c r="M11" s="41" t="str">
        <f>Backend!T28</f>
        <v>Custom Opportunity</v>
      </c>
      <c r="N11" s="26"/>
      <c r="O11" s="40" t="str">
        <f>Backend!D38</f>
        <v>Crime and safety</v>
      </c>
      <c r="P11" s="41" t="str">
        <f>Backend!E38</f>
        <v>Custom Opportunity</v>
      </c>
    </row>
    <row r="12" spans="1:18" ht="75" customHeight="1" thickBot="1">
      <c r="A12" s="12"/>
      <c r="B12" s="164" t="str">
        <f>Backend!I27</f>
        <v>Transport</v>
      </c>
      <c r="C12" s="165"/>
      <c r="D12" s="165"/>
      <c r="E12" s="166"/>
      <c r="F12" s="26"/>
      <c r="G12" s="160" t="str">
        <f>Backend!M27</f>
        <v>Housing</v>
      </c>
      <c r="H12" s="160"/>
      <c r="I12" s="160"/>
      <c r="J12" s="26"/>
      <c r="K12" s="164" t="str">
        <f>Backend!S27</f>
        <v>Health and social care</v>
      </c>
      <c r="L12" s="165"/>
      <c r="M12" s="166"/>
      <c r="N12" s="26"/>
      <c r="O12" s="164" t="str">
        <f>Backend!D37</f>
        <v>Policing, crime, and safety</v>
      </c>
      <c r="P12" s="166"/>
    </row>
  </sheetData>
  <sheetProtection algorithmName="SHA-512" hashValue="RMBLoHDNPWXrgGUyN7AtQWOoWDHKb9frXTY6Utr3sQfxM55JqEEE6U7LKLAaiJwWNmP2p7QLMnBaF2wAgIs1pA==" saltValue="hzeA2NbaJVih44ScSrBHqQ==" spinCount="100000" sheet="1" objects="1" scenarios="1"/>
  <mergeCells count="22">
    <mergeCell ref="B12:E12"/>
    <mergeCell ref="G12:I12"/>
    <mergeCell ref="K12:M12"/>
    <mergeCell ref="O12:P12"/>
    <mergeCell ref="B7:E7"/>
    <mergeCell ref="B9:E9"/>
    <mergeCell ref="K11:L11"/>
    <mergeCell ref="G9:I9"/>
    <mergeCell ref="G7:I7"/>
    <mergeCell ref="K7:M7"/>
    <mergeCell ref="O7:P7"/>
    <mergeCell ref="Q6:R6"/>
    <mergeCell ref="K10:L10"/>
    <mergeCell ref="K9:M9"/>
    <mergeCell ref="O9:P9"/>
    <mergeCell ref="B1:H1"/>
    <mergeCell ref="B4:E4"/>
    <mergeCell ref="G4:I4"/>
    <mergeCell ref="K4:M4"/>
    <mergeCell ref="O4:P4"/>
    <mergeCell ref="Q9:R9"/>
    <mergeCell ref="B2:P3"/>
  </mergeCells>
  <conditionalFormatting sqref="B6:E6 G6:I6 K6:M6 O6:P6 B10:E10 G10:I10 K10:M10 O10:P10">
    <cfRule type="colorScale" priority="2">
      <colorScale>
        <cfvo type="min"/>
        <cfvo type="percentile" val="50"/>
        <cfvo type="max"/>
        <color rgb="FFF8696B"/>
        <color rgb="FFFFEB84"/>
        <color rgb="FF63BE7B"/>
      </colorScale>
    </cfRule>
  </conditionalFormatting>
  <conditionalFormatting sqref="B7:E7 B9:E9 G9:I9 G7:I7 K7:M7 K9:M9 O9:P9 O7:P7">
    <cfRule type="colorScale" priority="1">
      <colorScale>
        <cfvo type="min"/>
        <cfvo type="percentile" val="50"/>
        <cfvo type="max"/>
        <color rgb="FFF8696B"/>
        <color rgb="FFFFEB84"/>
        <color rgb="FF63BE7B"/>
      </colorScale>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25A90-4C49-4D8B-A0CE-3222CD85472A}">
  <sheetPr codeName="Sheet5"/>
  <dimension ref="A1:Y22"/>
  <sheetViews>
    <sheetView zoomScaleNormal="100" workbookViewId="0">
      <selection activeCell="B1" sqref="B1:H1"/>
    </sheetView>
  </sheetViews>
  <sheetFormatPr defaultColWidth="14.54296875" defaultRowHeight="50.15" customHeight="1"/>
  <cols>
    <col min="1" max="1" width="1.54296875" style="1" customWidth="1"/>
    <col min="2" max="2" width="14.54296875" style="1"/>
    <col min="3" max="5" width="13.54296875" style="1" customWidth="1"/>
    <col min="6" max="6" width="14.54296875" style="1" customWidth="1"/>
    <col min="7" max="8" width="13.54296875" style="1" customWidth="1"/>
    <col min="9" max="9" width="14.54296875" style="1" customWidth="1"/>
    <col min="10" max="12" width="13.54296875" style="1" customWidth="1"/>
    <col min="13" max="13" width="14.54296875" style="1" customWidth="1"/>
    <col min="14" max="15" width="13.54296875" style="1" customWidth="1"/>
    <col min="16" max="16" width="14.54296875" style="1" customWidth="1"/>
    <col min="17" max="18" width="13.54296875" style="1" customWidth="1"/>
    <col min="19" max="19" width="14.54296875" style="1" customWidth="1"/>
    <col min="20" max="20" width="13.54296875" style="1" customWidth="1"/>
    <col min="21" max="21" width="14.54296875" style="1" customWidth="1"/>
    <col min="22" max="22" width="15.54296875" style="1" customWidth="1"/>
    <col min="23" max="23" width="14.54296875" style="1" customWidth="1"/>
    <col min="24" max="25" width="15.6328125" style="1" customWidth="1"/>
    <col min="26" max="16384" width="14.54296875" style="1"/>
  </cols>
  <sheetData>
    <row r="1" spans="1:25" ht="50.15" customHeight="1">
      <c r="A1" s="35"/>
      <c r="B1" s="159" t="s">
        <v>38</v>
      </c>
      <c r="C1" s="159"/>
      <c r="D1" s="159"/>
      <c r="E1" s="159"/>
      <c r="F1" s="159"/>
      <c r="G1" s="159"/>
      <c r="H1" s="159"/>
      <c r="I1" s="36"/>
      <c r="L1" s="35"/>
      <c r="M1" s="35"/>
      <c r="N1" s="35"/>
      <c r="O1" s="35"/>
      <c r="P1" s="35"/>
      <c r="Q1" s="182" t="s">
        <v>39</v>
      </c>
      <c r="R1" s="183"/>
      <c r="S1" s="180" t="s">
        <v>40</v>
      </c>
      <c r="T1" s="180"/>
      <c r="U1" s="180"/>
      <c r="V1" s="186"/>
      <c r="W1" s="186"/>
      <c r="X1" s="187"/>
    </row>
    <row r="2" spans="1:25" ht="50.15" customHeight="1" thickBot="1">
      <c r="A2" s="35"/>
      <c r="B2" s="193" t="s">
        <v>99</v>
      </c>
      <c r="C2" s="193"/>
      <c r="D2" s="193"/>
      <c r="E2" s="193"/>
      <c r="F2" s="193"/>
      <c r="G2" s="193"/>
      <c r="H2" s="193"/>
      <c r="I2" s="193"/>
      <c r="J2" s="193"/>
      <c r="K2" s="193"/>
      <c r="L2" s="193"/>
      <c r="M2" s="193"/>
      <c r="N2" s="193"/>
      <c r="O2" s="193"/>
      <c r="P2" s="35"/>
      <c r="Q2" s="184"/>
      <c r="R2" s="185"/>
      <c r="S2" s="181" t="s">
        <v>41</v>
      </c>
      <c r="T2" s="181"/>
      <c r="U2" s="181"/>
      <c r="V2" s="188"/>
      <c r="W2" s="188"/>
      <c r="X2" s="189"/>
    </row>
    <row r="3" spans="1:25" ht="182" customHeight="1" thickBot="1">
      <c r="A3" s="35"/>
      <c r="B3" s="194"/>
      <c r="C3" s="194"/>
      <c r="D3" s="194"/>
      <c r="E3" s="194"/>
      <c r="F3" s="194"/>
      <c r="G3" s="194"/>
      <c r="H3" s="194"/>
      <c r="I3" s="194"/>
      <c r="J3" s="194"/>
      <c r="K3" s="194"/>
      <c r="L3" s="194"/>
      <c r="M3" s="194"/>
      <c r="N3" s="194"/>
      <c r="O3" s="194"/>
      <c r="P3" s="35"/>
      <c r="Q3" s="35"/>
      <c r="R3" s="35"/>
      <c r="S3" s="35"/>
      <c r="T3" s="35"/>
      <c r="U3" s="35"/>
      <c r="V3" s="35"/>
      <c r="W3" s="35"/>
      <c r="X3" s="35"/>
    </row>
    <row r="4" spans="1:25" ht="70" customHeight="1">
      <c r="A4" s="35"/>
      <c r="B4" s="42" t="s">
        <v>42</v>
      </c>
      <c r="C4" s="176" t="str">
        <f>Backend!B27</f>
        <v>Economy</v>
      </c>
      <c r="D4" s="177"/>
      <c r="E4" s="177"/>
      <c r="F4" s="178"/>
      <c r="G4" s="176" t="str">
        <f>Backend!F27</f>
        <v>Skills, employment and AEB</v>
      </c>
      <c r="H4" s="177"/>
      <c r="I4" s="178"/>
      <c r="J4" s="176" t="str">
        <f>Backend!I27</f>
        <v>Transport</v>
      </c>
      <c r="K4" s="177"/>
      <c r="L4" s="177"/>
      <c r="M4" s="178"/>
      <c r="N4" s="176" t="str">
        <f>Backend!M27</f>
        <v>Housing</v>
      </c>
      <c r="O4" s="177"/>
      <c r="P4" s="178"/>
      <c r="Q4" s="176" t="str">
        <f>Backend!P27</f>
        <v>Environment and place</v>
      </c>
      <c r="R4" s="177"/>
      <c r="S4" s="178"/>
      <c r="T4" s="176" t="str">
        <f>Backend!S27</f>
        <v>Health and social care</v>
      </c>
      <c r="U4" s="178"/>
      <c r="V4" s="176" t="str">
        <f>Backend!B37</f>
        <v>Arts and culture</v>
      </c>
      <c r="W4" s="179"/>
      <c r="X4" s="176" t="str">
        <f>Backend!D37</f>
        <v>Policing, crime, and safety</v>
      </c>
      <c r="Y4" s="178"/>
    </row>
    <row r="5" spans="1:25" ht="75" customHeight="1">
      <c r="A5" s="35"/>
      <c r="B5" s="43" t="s">
        <v>43</v>
      </c>
      <c r="C5" s="46" t="str">
        <f>Backend!B28</f>
        <v>Good Work</v>
      </c>
      <c r="D5" s="47" t="str">
        <f>Backend!O20</f>
        <v>Income maximisation</v>
      </c>
      <c r="E5" s="47" t="str">
        <f>Backend!D28</f>
        <v>Inclusive Growth</v>
      </c>
      <c r="F5" s="48" t="str">
        <f>Backend!E28</f>
        <v>Custom opportunity</v>
      </c>
      <c r="G5" s="57" t="str">
        <f>Backend!F28</f>
        <v>Adult education and skills</v>
      </c>
      <c r="H5" s="58" t="str">
        <f>Backend!O19</f>
        <v>IPS</v>
      </c>
      <c r="I5" s="59" t="str">
        <f>Backend!H28</f>
        <v>Custom Opportunity</v>
      </c>
      <c r="J5" s="46" t="str">
        <f>Backend!I28</f>
        <v>Public Transport</v>
      </c>
      <c r="K5" s="47" t="str">
        <f>Backend!J28</f>
        <v>Active Travel</v>
      </c>
      <c r="L5" s="47" t="str">
        <f>Backend!K28</f>
        <v>Road safety</v>
      </c>
      <c r="M5" s="48" t="str">
        <f>Backend!L28</f>
        <v>Custom opportunity</v>
      </c>
      <c r="N5" s="57" t="str">
        <f>Backend!O21</f>
        <v>Healthy housing</v>
      </c>
      <c r="O5" s="58" t="str">
        <f>Backend!O22</f>
        <v>Affordable housing</v>
      </c>
      <c r="P5" s="59" t="str">
        <f>Backend!O28</f>
        <v>Custom Opportunity</v>
      </c>
      <c r="Q5" s="46" t="str">
        <f>Backend!O23</f>
        <v>Climate change and net zero</v>
      </c>
      <c r="R5" s="47" t="str">
        <f>Backend!O24</f>
        <v>Healthy place-making</v>
      </c>
      <c r="S5" s="48" t="str">
        <f>Backend!R28</f>
        <v>Custom Opportunity</v>
      </c>
      <c r="T5" s="57" t="str">
        <f>Backend!Q19</f>
        <v>Wider system support</v>
      </c>
      <c r="U5" s="59" t="str">
        <f>Backend!T28</f>
        <v>Custom Opportunity</v>
      </c>
      <c r="V5" s="129" t="str">
        <f>Backend!Q20</f>
        <v>Access and opportunities</v>
      </c>
      <c r="W5" s="82" t="str">
        <f>Backend!C38</f>
        <v>Custom Opportunity</v>
      </c>
      <c r="X5" s="130" t="str">
        <f>Backend!D38</f>
        <v>Crime and safety</v>
      </c>
      <c r="Y5" s="79" t="str">
        <f>Backend!E38</f>
        <v>Custom Opportunity</v>
      </c>
    </row>
    <row r="6" spans="1:25" ht="75" customHeight="1">
      <c r="A6" s="35"/>
      <c r="B6" s="92" t="str">
        <f>'Step1_Prioritisation Criteria'!B9</f>
        <v>Is this a political priority right now?</v>
      </c>
      <c r="C6" s="49" t="str">
        <f>Backend!B29</f>
        <v>N/A</v>
      </c>
      <c r="D6" s="50" t="str">
        <f>Backend!C29</f>
        <v>N/A</v>
      </c>
      <c r="E6" s="50" t="str">
        <f>Backend!D29</f>
        <v>N/A</v>
      </c>
      <c r="F6" s="51" t="str">
        <f>Backend!E29</f>
        <v>N/A</v>
      </c>
      <c r="G6" s="60" t="str">
        <f>Backend!F29</f>
        <v>N/A</v>
      </c>
      <c r="H6" s="61" t="str">
        <f>Backend!G29</f>
        <v>N/A</v>
      </c>
      <c r="I6" s="62" t="str">
        <f>Backend!H29</f>
        <v>N/A</v>
      </c>
      <c r="J6" s="49" t="str">
        <f>Backend!I29</f>
        <v>N/A</v>
      </c>
      <c r="K6" s="50" t="str">
        <f>Backend!J29</f>
        <v>N/A</v>
      </c>
      <c r="L6" s="50" t="str">
        <f>Backend!K29</f>
        <v>N/A</v>
      </c>
      <c r="M6" s="51" t="str">
        <f>Backend!L29</f>
        <v>N/A</v>
      </c>
      <c r="N6" s="60" t="str">
        <f>Backend!M29</f>
        <v>N/A</v>
      </c>
      <c r="O6" s="61" t="str">
        <f>Backend!N29</f>
        <v>N/A</v>
      </c>
      <c r="P6" s="62" t="str">
        <f>Backend!O29</f>
        <v>N/A</v>
      </c>
      <c r="Q6" s="49" t="str">
        <f>Backend!P29</f>
        <v>N/A</v>
      </c>
      <c r="R6" s="50" t="str">
        <f>Backend!Q29</f>
        <v>N/A</v>
      </c>
      <c r="S6" s="51" t="str">
        <f>Backend!R29</f>
        <v>N/A</v>
      </c>
      <c r="T6" s="60" t="str">
        <f>Backend!S29</f>
        <v>N/A</v>
      </c>
      <c r="U6" s="62" t="str">
        <f>Backend!T29</f>
        <v>N/A</v>
      </c>
      <c r="V6" s="56" t="str">
        <f>Backend!B39</f>
        <v>N/A</v>
      </c>
      <c r="W6" s="73" t="str">
        <f>Backend!C39</f>
        <v>N/A</v>
      </c>
      <c r="X6" s="77" t="str">
        <f>Backend!D39</f>
        <v>N/A</v>
      </c>
      <c r="Y6" s="80" t="str">
        <f>Backend!E39</f>
        <v>N/A</v>
      </c>
    </row>
    <row r="7" spans="1:25" ht="75" customHeight="1">
      <c r="A7" s="35"/>
      <c r="B7" s="92" t="str">
        <f>'Step1_Prioritisation Criteria'!B10</f>
        <v>Population Need</v>
      </c>
      <c r="C7" s="49" t="str">
        <f>Backend!B30</f>
        <v/>
      </c>
      <c r="D7" s="50" t="str">
        <f>Backend!C30</f>
        <v/>
      </c>
      <c r="E7" s="50" t="str">
        <f>Backend!D30</f>
        <v/>
      </c>
      <c r="F7" s="51" t="str">
        <f>Backend!E30</f>
        <v/>
      </c>
      <c r="G7" s="60" t="str">
        <f>Backend!F30</f>
        <v/>
      </c>
      <c r="H7" s="61" t="str">
        <f>Backend!G30</f>
        <v/>
      </c>
      <c r="I7" s="62" t="str">
        <f>Backend!H30</f>
        <v/>
      </c>
      <c r="J7" s="49" t="str">
        <f>Backend!I30</f>
        <v/>
      </c>
      <c r="K7" s="50" t="str">
        <f>Backend!J30</f>
        <v/>
      </c>
      <c r="L7" s="50" t="str">
        <f>Backend!K30</f>
        <v/>
      </c>
      <c r="M7" s="51" t="str">
        <f>Backend!L30</f>
        <v/>
      </c>
      <c r="N7" s="60" t="str">
        <f>Backend!M30</f>
        <v/>
      </c>
      <c r="O7" s="61" t="str">
        <f>Backend!N30</f>
        <v/>
      </c>
      <c r="P7" s="62" t="str">
        <f>Backend!O30</f>
        <v/>
      </c>
      <c r="Q7" s="49" t="str">
        <f>Backend!P30</f>
        <v/>
      </c>
      <c r="R7" s="50" t="str">
        <f>Backend!Q30</f>
        <v/>
      </c>
      <c r="S7" s="51" t="str">
        <f>Backend!R30</f>
        <v/>
      </c>
      <c r="T7" s="60" t="str">
        <f>Backend!S30</f>
        <v/>
      </c>
      <c r="U7" s="62" t="str">
        <f>Backend!T30</f>
        <v/>
      </c>
      <c r="V7" s="56" t="str">
        <f>Backend!B40</f>
        <v/>
      </c>
      <c r="W7" s="73" t="str">
        <f>Backend!C40</f>
        <v/>
      </c>
      <c r="X7" s="77" t="str">
        <f>Backend!D40</f>
        <v/>
      </c>
      <c r="Y7" s="80" t="str">
        <f>Backend!E40</f>
        <v/>
      </c>
    </row>
    <row r="8" spans="1:25" ht="75" customHeight="1">
      <c r="A8" s="35"/>
      <c r="B8" s="92" t="str">
        <f>'Step1_Prioritisation Criteria'!B11</f>
        <v>Inequalities Focus</v>
      </c>
      <c r="C8" s="49" t="str">
        <f>Backend!B31</f>
        <v/>
      </c>
      <c r="D8" s="50" t="str">
        <f>Backend!C31</f>
        <v/>
      </c>
      <c r="E8" s="50" t="str">
        <f>Backend!D31</f>
        <v/>
      </c>
      <c r="F8" s="51" t="str">
        <f>Backend!E31</f>
        <v/>
      </c>
      <c r="G8" s="60" t="str">
        <f>Backend!F31</f>
        <v/>
      </c>
      <c r="H8" s="61" t="str">
        <f>Backend!G31</f>
        <v/>
      </c>
      <c r="I8" s="62" t="str">
        <f>Backend!H31</f>
        <v/>
      </c>
      <c r="J8" s="49" t="str">
        <f>Backend!I31</f>
        <v/>
      </c>
      <c r="K8" s="50" t="str">
        <f>Backend!J31</f>
        <v/>
      </c>
      <c r="L8" s="50" t="str">
        <f>Backend!K31</f>
        <v/>
      </c>
      <c r="M8" s="51" t="str">
        <f>Backend!L31</f>
        <v/>
      </c>
      <c r="N8" s="60" t="str">
        <f>Backend!M31</f>
        <v/>
      </c>
      <c r="O8" s="61" t="str">
        <f>Backend!N31</f>
        <v/>
      </c>
      <c r="P8" s="62" t="str">
        <f>Backend!O31</f>
        <v/>
      </c>
      <c r="Q8" s="49" t="str">
        <f>Backend!P31</f>
        <v/>
      </c>
      <c r="R8" s="50" t="str">
        <f>Backend!Q31</f>
        <v/>
      </c>
      <c r="S8" s="51" t="str">
        <f>Backend!R31</f>
        <v/>
      </c>
      <c r="T8" s="60" t="str">
        <f>Backend!S31</f>
        <v/>
      </c>
      <c r="U8" s="62" t="str">
        <f>Backend!T31</f>
        <v/>
      </c>
      <c r="V8" s="56" t="str">
        <f>Backend!B41</f>
        <v/>
      </c>
      <c r="W8" s="73" t="str">
        <f>Backend!C41</f>
        <v/>
      </c>
      <c r="X8" s="77" t="str">
        <f>Backend!D41</f>
        <v/>
      </c>
      <c r="Y8" s="80" t="str">
        <f>Backend!E41</f>
        <v/>
      </c>
    </row>
    <row r="9" spans="1:25" ht="75" customHeight="1">
      <c r="A9" s="35"/>
      <c r="B9" s="92" t="str">
        <f>'Step1_Prioritisation Criteria'!B12</f>
        <v>Innovative Approach</v>
      </c>
      <c r="C9" s="49" t="str">
        <f>Backend!B32</f>
        <v/>
      </c>
      <c r="D9" s="50" t="str">
        <f>Backend!C32</f>
        <v/>
      </c>
      <c r="E9" s="50" t="str">
        <f>Backend!D32</f>
        <v/>
      </c>
      <c r="F9" s="51" t="str">
        <f>Backend!E32</f>
        <v/>
      </c>
      <c r="G9" s="60" t="str">
        <f>Backend!F32</f>
        <v/>
      </c>
      <c r="H9" s="61" t="str">
        <f>Backend!G32</f>
        <v/>
      </c>
      <c r="I9" s="62" t="str">
        <f>Backend!H32</f>
        <v/>
      </c>
      <c r="J9" s="49" t="str">
        <f>Backend!I32</f>
        <v/>
      </c>
      <c r="K9" s="50" t="str">
        <f>Backend!J32</f>
        <v/>
      </c>
      <c r="L9" s="50" t="str">
        <f>Backend!K32</f>
        <v/>
      </c>
      <c r="M9" s="51" t="str">
        <f>Backend!L32</f>
        <v/>
      </c>
      <c r="N9" s="60" t="str">
        <f>Backend!M32</f>
        <v/>
      </c>
      <c r="O9" s="61" t="str">
        <f>Backend!N32</f>
        <v/>
      </c>
      <c r="P9" s="62" t="str">
        <f>Backend!O32</f>
        <v/>
      </c>
      <c r="Q9" s="49" t="str">
        <f>Backend!P32</f>
        <v/>
      </c>
      <c r="R9" s="50" t="str">
        <f>Backend!Q32</f>
        <v/>
      </c>
      <c r="S9" s="51" t="str">
        <f>Backend!R32</f>
        <v/>
      </c>
      <c r="T9" s="60" t="str">
        <f>Backend!S32</f>
        <v/>
      </c>
      <c r="U9" s="62" t="str">
        <f>Backend!T32</f>
        <v/>
      </c>
      <c r="V9" s="56" t="str">
        <f>Backend!B42</f>
        <v/>
      </c>
      <c r="W9" s="73" t="str">
        <f>Backend!C42</f>
        <v/>
      </c>
      <c r="X9" s="77" t="str">
        <f>Backend!D42</f>
        <v/>
      </c>
      <c r="Y9" s="80" t="str">
        <f>Backend!E42</f>
        <v/>
      </c>
    </row>
    <row r="10" spans="1:25" ht="75" customHeight="1" thickBot="1">
      <c r="A10" s="35"/>
      <c r="B10" s="93" t="str">
        <f>'Step1_Prioritisation Criteria'!B13</f>
        <v>Ability to Impact</v>
      </c>
      <c r="C10" s="66" t="str">
        <f>Backend!B33</f>
        <v/>
      </c>
      <c r="D10" s="67" t="str">
        <f>Backend!C33</f>
        <v/>
      </c>
      <c r="E10" s="67" t="str">
        <f>Backend!D33</f>
        <v/>
      </c>
      <c r="F10" s="68" t="str">
        <f>Backend!E33</f>
        <v/>
      </c>
      <c r="G10" s="69" t="str">
        <f>Backend!F33</f>
        <v/>
      </c>
      <c r="H10" s="70" t="str">
        <f>Backend!G33</f>
        <v/>
      </c>
      <c r="I10" s="71" t="str">
        <f>Backend!H33</f>
        <v/>
      </c>
      <c r="J10" s="66" t="str">
        <f>Backend!I33</f>
        <v/>
      </c>
      <c r="K10" s="67" t="str">
        <f>Backend!J33</f>
        <v/>
      </c>
      <c r="L10" s="67" t="str">
        <f>Backend!K33</f>
        <v/>
      </c>
      <c r="M10" s="68" t="str">
        <f>Backend!L33</f>
        <v/>
      </c>
      <c r="N10" s="69" t="str">
        <f>Backend!M33</f>
        <v/>
      </c>
      <c r="O10" s="70" t="str">
        <f>Backend!N33</f>
        <v/>
      </c>
      <c r="P10" s="71" t="str">
        <f>Backend!O33</f>
        <v/>
      </c>
      <c r="Q10" s="66" t="str">
        <f>Backend!P33</f>
        <v/>
      </c>
      <c r="R10" s="67" t="str">
        <f>Backend!Q33</f>
        <v/>
      </c>
      <c r="S10" s="68" t="str">
        <f>Backend!R33</f>
        <v/>
      </c>
      <c r="T10" s="69" t="str">
        <f>Backend!S33</f>
        <v/>
      </c>
      <c r="U10" s="71" t="str">
        <f>Backend!T33</f>
        <v/>
      </c>
      <c r="V10" s="72" t="str">
        <f>Backend!B43</f>
        <v/>
      </c>
      <c r="W10" s="74" t="str">
        <f>Backend!C43</f>
        <v/>
      </c>
      <c r="X10" s="78" t="str">
        <f>Backend!D43</f>
        <v/>
      </c>
      <c r="Y10" s="81" t="str">
        <f>Backend!E43</f>
        <v/>
      </c>
    </row>
    <row r="11" spans="1:25" ht="5.15" customHeight="1" thickBot="1">
      <c r="A11" s="35"/>
      <c r="B11" s="37"/>
      <c r="C11" s="64"/>
      <c r="D11" s="64"/>
      <c r="E11" s="64"/>
      <c r="F11" s="64"/>
      <c r="G11" s="64"/>
      <c r="H11" s="64"/>
      <c r="I11" s="64"/>
      <c r="J11" s="64"/>
      <c r="K11" s="64"/>
      <c r="L11" s="64"/>
      <c r="M11" s="64"/>
      <c r="N11" s="64"/>
      <c r="O11" s="64"/>
      <c r="P11" s="64"/>
      <c r="Q11" s="64"/>
      <c r="R11" s="64"/>
      <c r="S11" s="64"/>
      <c r="T11" s="64"/>
      <c r="U11" s="64"/>
      <c r="V11" s="65"/>
      <c r="W11" s="65"/>
      <c r="X11" s="65"/>
    </row>
    <row r="12" spans="1:25" ht="60" customHeight="1">
      <c r="A12" s="35"/>
      <c r="B12" s="44" t="s">
        <v>44</v>
      </c>
      <c r="C12" s="52" t="str">
        <f>Backend!B34</f>
        <v/>
      </c>
      <c r="D12" s="53" t="str">
        <f>Backend!C34</f>
        <v/>
      </c>
      <c r="E12" s="53" t="str">
        <f>Backend!D34</f>
        <v/>
      </c>
      <c r="F12" s="54" t="str">
        <f>Backend!E34</f>
        <v/>
      </c>
      <c r="G12" s="125" t="str">
        <f>Backend!F34</f>
        <v/>
      </c>
      <c r="H12" s="126" t="str">
        <f>Backend!G34</f>
        <v/>
      </c>
      <c r="I12" s="127" t="str">
        <f>Backend!H34</f>
        <v/>
      </c>
      <c r="J12" s="52" t="str">
        <f>Backend!I34</f>
        <v/>
      </c>
      <c r="K12" s="53" t="str">
        <f>Backend!J34</f>
        <v/>
      </c>
      <c r="L12" s="53" t="str">
        <f>Backend!K34</f>
        <v/>
      </c>
      <c r="M12" s="54" t="str">
        <f>Backend!L34</f>
        <v/>
      </c>
      <c r="N12" s="125" t="str">
        <f>Backend!M34</f>
        <v/>
      </c>
      <c r="O12" s="126" t="str">
        <f>Backend!N34</f>
        <v/>
      </c>
      <c r="P12" s="127" t="str">
        <f>Backend!O34</f>
        <v/>
      </c>
      <c r="Q12" s="52" t="str">
        <f>Backend!P34</f>
        <v/>
      </c>
      <c r="R12" s="53" t="str">
        <f>Backend!Q34</f>
        <v/>
      </c>
      <c r="S12" s="54" t="str">
        <f>Backend!R34</f>
        <v/>
      </c>
      <c r="T12" s="125" t="str">
        <f>Backend!S34</f>
        <v/>
      </c>
      <c r="U12" s="127" t="str">
        <f>Backend!T34</f>
        <v/>
      </c>
      <c r="V12" s="55" t="str">
        <f>Backend!B44</f>
        <v/>
      </c>
      <c r="W12" s="75" t="str">
        <f>Backend!C44</f>
        <v/>
      </c>
      <c r="X12" s="128" t="str">
        <f>Backend!D44</f>
        <v/>
      </c>
      <c r="Y12" s="76" t="str">
        <f>Backend!E44</f>
        <v/>
      </c>
    </row>
    <row r="13" spans="1:25" ht="60" customHeight="1" thickBot="1">
      <c r="A13" s="35"/>
      <c r="B13" s="45" t="s">
        <v>45</v>
      </c>
      <c r="C13" s="190" t="str">
        <f>Backend!B35</f>
        <v>N/A</v>
      </c>
      <c r="D13" s="192"/>
      <c r="E13" s="192"/>
      <c r="F13" s="191"/>
      <c r="G13" s="190" t="str">
        <f>Backend!F35</f>
        <v>N/A</v>
      </c>
      <c r="H13" s="192"/>
      <c r="I13" s="191"/>
      <c r="J13" s="190" t="str">
        <f>Backend!I35</f>
        <v>N/A</v>
      </c>
      <c r="K13" s="192"/>
      <c r="L13" s="192"/>
      <c r="M13" s="191"/>
      <c r="N13" s="190" t="str">
        <f>Backend!M35</f>
        <v>N/A</v>
      </c>
      <c r="O13" s="192"/>
      <c r="P13" s="191"/>
      <c r="Q13" s="190" t="str">
        <f>Backend!P35</f>
        <v>N/A</v>
      </c>
      <c r="R13" s="192"/>
      <c r="S13" s="191"/>
      <c r="T13" s="190" t="str">
        <f>Backend!S35</f>
        <v>N/A</v>
      </c>
      <c r="U13" s="191"/>
      <c r="V13" s="174" t="str">
        <f>Backend!B45</f>
        <v>N/A</v>
      </c>
      <c r="W13" s="195"/>
      <c r="X13" s="174" t="str">
        <f>Backend!D45</f>
        <v>N/A</v>
      </c>
      <c r="Y13" s="175"/>
    </row>
    <row r="14" spans="1:25" ht="50.15" customHeight="1">
      <c r="C14" s="3"/>
      <c r="D14" s="3"/>
      <c r="E14" s="3"/>
      <c r="F14" s="3"/>
      <c r="G14" s="3"/>
      <c r="H14" s="3"/>
      <c r="I14" s="3"/>
      <c r="J14" s="3"/>
      <c r="K14" s="3"/>
      <c r="L14" s="3"/>
      <c r="M14" s="3"/>
      <c r="N14" s="3"/>
      <c r="O14" s="3"/>
      <c r="P14" s="3"/>
      <c r="Q14" s="3"/>
      <c r="R14" s="3"/>
      <c r="S14" s="3"/>
      <c r="T14" s="3"/>
      <c r="U14" s="3"/>
    </row>
    <row r="15" spans="1:25" ht="50.15" customHeight="1">
      <c r="C15" s="2"/>
      <c r="D15" s="2"/>
      <c r="E15" s="2"/>
      <c r="F15" s="2"/>
      <c r="G15" s="2"/>
      <c r="H15" s="2"/>
      <c r="I15" s="2"/>
      <c r="J15" s="2"/>
      <c r="K15" s="2"/>
      <c r="L15" s="2"/>
      <c r="M15" s="2"/>
      <c r="N15" s="2"/>
    </row>
    <row r="16" spans="1:25" ht="50.15" customHeight="1">
      <c r="C16" s="2"/>
      <c r="D16" s="2"/>
      <c r="E16" s="2"/>
      <c r="F16" s="2"/>
      <c r="G16" s="2"/>
      <c r="H16" s="2"/>
      <c r="I16" s="2"/>
      <c r="J16" s="2"/>
      <c r="K16" s="2"/>
      <c r="L16" s="2"/>
      <c r="M16" s="2"/>
      <c r="N16" s="2"/>
    </row>
    <row r="17" spans="2:14" ht="50.15" customHeight="1">
      <c r="B17" s="2"/>
      <c r="C17" s="2"/>
      <c r="D17" s="2"/>
      <c r="E17" s="2"/>
      <c r="F17" s="2"/>
      <c r="G17" s="2"/>
      <c r="H17" s="2"/>
      <c r="I17" s="2"/>
      <c r="J17" s="2"/>
      <c r="K17" s="2"/>
      <c r="L17" s="2"/>
      <c r="M17" s="2"/>
      <c r="N17" s="2"/>
    </row>
    <row r="18" spans="2:14" ht="50.15" customHeight="1">
      <c r="B18" s="2"/>
      <c r="C18" s="2"/>
      <c r="D18" s="2"/>
      <c r="E18" s="2"/>
      <c r="F18" s="2"/>
      <c r="G18" s="2"/>
      <c r="H18" s="2"/>
      <c r="I18" s="2"/>
      <c r="J18" s="2"/>
      <c r="K18" s="2"/>
      <c r="L18" s="2"/>
      <c r="M18" s="2"/>
      <c r="N18" s="2"/>
    </row>
    <row r="19" spans="2:14" ht="50.15" customHeight="1">
      <c r="B19" s="2"/>
      <c r="C19" s="2"/>
      <c r="D19" s="2"/>
      <c r="E19" s="2"/>
      <c r="F19" s="2"/>
      <c r="G19" s="2"/>
      <c r="H19" s="2"/>
      <c r="I19" s="2"/>
      <c r="J19" s="2"/>
      <c r="K19" s="2"/>
      <c r="L19" s="2"/>
      <c r="M19" s="2"/>
      <c r="N19" s="2"/>
    </row>
    <row r="20" spans="2:14" ht="50.15" customHeight="1">
      <c r="B20" s="2"/>
      <c r="C20" s="2"/>
      <c r="D20" s="2"/>
      <c r="E20" s="2"/>
      <c r="F20" s="2"/>
      <c r="G20" s="2"/>
      <c r="H20" s="2"/>
      <c r="I20" s="2"/>
      <c r="J20" s="2"/>
      <c r="K20" s="2"/>
      <c r="L20" s="2"/>
      <c r="M20" s="2"/>
      <c r="N20" s="2"/>
    </row>
    <row r="21" spans="2:14" ht="50.15" customHeight="1">
      <c r="B21" s="2"/>
      <c r="C21" s="2"/>
      <c r="D21" s="2"/>
      <c r="E21" s="2"/>
      <c r="F21" s="2"/>
      <c r="G21" s="2"/>
      <c r="H21" s="2"/>
      <c r="I21" s="2"/>
      <c r="J21" s="2"/>
      <c r="K21" s="2"/>
      <c r="L21" s="2"/>
      <c r="M21" s="2"/>
      <c r="N21" s="2"/>
    </row>
    <row r="22" spans="2:14" ht="50.15" customHeight="1">
      <c r="B22" s="2"/>
      <c r="C22" s="2"/>
      <c r="D22" s="2"/>
      <c r="E22" s="2"/>
      <c r="F22" s="2"/>
      <c r="G22" s="2"/>
      <c r="H22" s="2"/>
      <c r="I22" s="2"/>
      <c r="J22" s="2"/>
      <c r="K22" s="2"/>
      <c r="L22" s="2"/>
      <c r="M22" s="2"/>
      <c r="N22" s="2"/>
    </row>
  </sheetData>
  <sheetProtection algorithmName="SHA-512" hashValue="T4VRR0Dzg1WoGBAAEd9KLQKQXiIydfDje3D1vl1VA3zifgGzBbS/1xHy1989+uNhsx/him0DxFBRwaE8uN6EtQ==" saltValue="uduGHk4iyGTlUXpDHDbX0A==" spinCount="100000" sheet="1" objects="1" scenarios="1"/>
  <mergeCells count="23">
    <mergeCell ref="C4:F4"/>
    <mergeCell ref="G4:I4"/>
    <mergeCell ref="X4:Y4"/>
    <mergeCell ref="B1:H1"/>
    <mergeCell ref="T13:U13"/>
    <mergeCell ref="J4:M4"/>
    <mergeCell ref="N4:P4"/>
    <mergeCell ref="T4:U4"/>
    <mergeCell ref="J13:M13"/>
    <mergeCell ref="N13:P13"/>
    <mergeCell ref="B2:O3"/>
    <mergeCell ref="C13:F13"/>
    <mergeCell ref="G13:I13"/>
    <mergeCell ref="Q13:S13"/>
    <mergeCell ref="V13:W13"/>
    <mergeCell ref="X13:Y13"/>
    <mergeCell ref="Q4:S4"/>
    <mergeCell ref="V4:W4"/>
    <mergeCell ref="S1:U1"/>
    <mergeCell ref="S2:U2"/>
    <mergeCell ref="Q1:R2"/>
    <mergeCell ref="V1:X1"/>
    <mergeCell ref="V2:X2"/>
  </mergeCells>
  <conditionalFormatting sqref="C6:F11">
    <cfRule type="expression" dxfId="155" priority="45">
      <formula>AND($V$2=$C$4, C6=9)</formula>
    </cfRule>
    <cfRule type="expression" dxfId="154" priority="46">
      <formula>AND($V$2=$C$4, C6=6)</formula>
    </cfRule>
    <cfRule type="expression" dxfId="153" priority="47">
      <formula>AND($V$2=$C$4, C6=4)</formula>
    </cfRule>
    <cfRule type="expression" dxfId="152" priority="48">
      <formula>AND($V$2=$C$4, C6=3)</formula>
    </cfRule>
    <cfRule type="expression" dxfId="151" priority="49">
      <formula>AND($V$2=$C$4, C6=2)</formula>
    </cfRule>
    <cfRule type="expression" dxfId="150" priority="50">
      <formula>AND($V$2=$C$4, C6=1)</formula>
    </cfRule>
  </conditionalFormatting>
  <conditionalFormatting sqref="C6:X6">
    <cfRule type="expression" dxfId="149" priority="74">
      <formula>AND($V$1=$B$6, C6=1)</formula>
    </cfRule>
    <cfRule type="expression" dxfId="148" priority="76">
      <formula>AND($V$1=$B$6, C6=2)</formula>
    </cfRule>
    <cfRule type="expression" dxfId="147" priority="77">
      <formula>AND($V$1=$B$6, C6=3)</formula>
    </cfRule>
    <cfRule type="expression" dxfId="146" priority="80">
      <formula>AND($V$1=$B$6, C6=4)</formula>
    </cfRule>
    <cfRule type="expression" dxfId="145" priority="81">
      <formula>AND($V$1=$B$6, C6=6)</formula>
    </cfRule>
    <cfRule type="expression" dxfId="144" priority="82">
      <formula>AND($V$1=$B$6, C6=9)</formula>
    </cfRule>
  </conditionalFormatting>
  <conditionalFormatting sqref="C7:X7">
    <cfRule type="expression" dxfId="143" priority="54">
      <formula>AND($V$1=$B$7, C7=9)</formula>
    </cfRule>
    <cfRule type="expression" dxfId="142" priority="58">
      <formula>AND($V$1=$B$7, C7=6)</formula>
    </cfRule>
    <cfRule type="expression" dxfId="141" priority="62">
      <formula>AND($V$1=$B$7, C7=4)</formula>
    </cfRule>
    <cfRule type="expression" dxfId="140" priority="66">
      <formula>AND($V$1=$B$7, C7=3)</formula>
    </cfRule>
    <cfRule type="expression" dxfId="139" priority="70">
      <formula>AND($V$1=$B$7, C7=2)</formula>
    </cfRule>
    <cfRule type="expression" dxfId="138" priority="75">
      <formula>AND($V$1=$B$7, C7=1)</formula>
    </cfRule>
  </conditionalFormatting>
  <conditionalFormatting sqref="C8:X8">
    <cfRule type="expression" dxfId="137" priority="53">
      <formula>AND($V$1=$B$8, C8=9)</formula>
    </cfRule>
    <cfRule type="expression" dxfId="136" priority="57">
      <formula>AND($V$1=$B$8, C8=6)</formula>
    </cfRule>
    <cfRule type="expression" dxfId="135" priority="61">
      <formula>AND($V$1=$B$8, C8=4)</formula>
    </cfRule>
    <cfRule type="expression" dxfId="134" priority="65">
      <formula>AND($V$1=$B$8, C8=3)</formula>
    </cfRule>
    <cfRule type="expression" dxfId="133" priority="69">
      <formula>AND($V$1=$B$8, C8=2)</formula>
    </cfRule>
    <cfRule type="expression" dxfId="132" priority="73">
      <formula>AND($V$1=$B$8, C8=1)</formula>
    </cfRule>
  </conditionalFormatting>
  <conditionalFormatting sqref="C9:X9">
    <cfRule type="expression" dxfId="131" priority="52">
      <formula>AND($V$1=$B$9, C9=9)</formula>
    </cfRule>
    <cfRule type="expression" dxfId="130" priority="56">
      <formula>AND($V$1=$B$9, C9=6)</formula>
    </cfRule>
    <cfRule type="expression" dxfId="129" priority="60">
      <formula>AND($V$1=$B$9, C9=4)</formula>
    </cfRule>
    <cfRule type="expression" dxfId="128" priority="64">
      <formula>AND($V$1=$B$9, C9=3)</formula>
    </cfRule>
    <cfRule type="expression" dxfId="127" priority="68">
      <formula>AND($V$1=$B$9, C9=2)</formula>
    </cfRule>
    <cfRule type="expression" dxfId="126" priority="72">
      <formula>AND($V$1=$B$9, C9=1)</formula>
    </cfRule>
  </conditionalFormatting>
  <conditionalFormatting sqref="C10:X11">
    <cfRule type="expression" dxfId="125" priority="51">
      <formula>AND($V$1=$B$10, C10=9)</formula>
    </cfRule>
    <cfRule type="expression" dxfId="124" priority="55">
      <formula>AND($V$1=$B$10, C10=6)</formula>
    </cfRule>
    <cfRule type="expression" dxfId="123" priority="59">
      <formula>AND($V$1=$B$10, C10=4)</formula>
    </cfRule>
    <cfRule type="expression" dxfId="122" priority="63">
      <formula>AND($V$1=$B$10, C10=3)</formula>
    </cfRule>
    <cfRule type="expression" dxfId="121" priority="67">
      <formula>AND($V$1=$B$10, C10=2)</formula>
    </cfRule>
    <cfRule type="expression" dxfId="120" priority="71">
      <formula>AND($V$1=$B$10, C10=1)</formula>
    </cfRule>
  </conditionalFormatting>
  <conditionalFormatting sqref="C13:X13">
    <cfRule type="colorScale" priority="79">
      <colorScale>
        <cfvo type="min"/>
        <cfvo type="percentile" val="50"/>
        <cfvo type="max"/>
        <color rgb="FFF8696B"/>
        <color rgb="FFFFEB84"/>
        <color rgb="FF63BE7B"/>
      </colorScale>
    </cfRule>
  </conditionalFormatting>
  <conditionalFormatting sqref="C12:Y12">
    <cfRule type="colorScale" priority="1">
      <colorScale>
        <cfvo type="min"/>
        <cfvo type="percentile" val="50"/>
        <cfvo type="max"/>
        <color rgb="FFF8696B"/>
        <color rgb="FFFFEB84"/>
        <color rgb="FF63BE7B"/>
      </colorScale>
    </cfRule>
  </conditionalFormatting>
  <conditionalFormatting sqref="G6:I11">
    <cfRule type="expression" dxfId="119" priority="38">
      <formula>AND($V$2=$G$4, G6=9)</formula>
    </cfRule>
    <cfRule type="expression" dxfId="118" priority="40">
      <formula>AND($V$2=$G$4, G6=6)</formula>
    </cfRule>
    <cfRule type="expression" dxfId="117" priority="41">
      <formula>AND($V$2=$G$4, G6=4)</formula>
    </cfRule>
    <cfRule type="expression" dxfId="116" priority="42">
      <formula>AND($V$2=$G$4, G6=3)</formula>
    </cfRule>
    <cfRule type="expression" dxfId="115" priority="43">
      <formula>AND($V$2=$G$4, G6=2)</formula>
    </cfRule>
    <cfRule type="expression" dxfId="114" priority="44">
      <formula>AND($V$2=$G$4, G6=1)</formula>
    </cfRule>
  </conditionalFormatting>
  <conditionalFormatting sqref="J6:M11">
    <cfRule type="expression" dxfId="113" priority="32">
      <formula>AND($V$2=$J$4, J6=9)</formula>
    </cfRule>
    <cfRule type="expression" dxfId="112" priority="33">
      <formula>AND($V$2=$J$4, J6=6)</formula>
    </cfRule>
    <cfRule type="expression" dxfId="111" priority="34">
      <formula>AND($V$2=$J$4, J6=4)</formula>
    </cfRule>
    <cfRule type="expression" dxfId="110" priority="35">
      <formula>AND($V$2=$J$4, J6=3)</formula>
    </cfRule>
    <cfRule type="expression" dxfId="109" priority="36">
      <formula>AND($V$2=$J$4, J6=2)</formula>
    </cfRule>
    <cfRule type="expression" dxfId="108" priority="37">
      <formula>AND($V$2=$J$4, J6=1)</formula>
    </cfRule>
  </conditionalFormatting>
  <conditionalFormatting sqref="N6:P11">
    <cfRule type="expression" dxfId="107" priority="26">
      <formula>AND($V$2=$N$4, N6=9)</formula>
    </cfRule>
    <cfRule type="expression" dxfId="106" priority="27">
      <formula>AND($V$2=$N$4, N6=6)</formula>
    </cfRule>
    <cfRule type="expression" dxfId="105" priority="28">
      <formula>AND($V$2=$N$4, N6=4)</formula>
    </cfRule>
    <cfRule type="expression" dxfId="104" priority="29">
      <formula>AND($V$2=$N$4, N6=3)</formula>
    </cfRule>
    <cfRule type="expression" dxfId="103" priority="30">
      <formula>AND($V$2=$N$4, N6=2)</formula>
    </cfRule>
    <cfRule type="expression" dxfId="102" priority="31">
      <formula>AND($V$2=$N$4, N6=1)</formula>
    </cfRule>
  </conditionalFormatting>
  <conditionalFormatting sqref="Q6:S11">
    <cfRule type="expression" dxfId="101" priority="20">
      <formula>AND($V$2=$Q$4, Q6=9)</formula>
    </cfRule>
    <cfRule type="expression" dxfId="100" priority="21">
      <formula>AND($V$2=$Q$4, Q6=6)</formula>
    </cfRule>
    <cfRule type="expression" dxfId="99" priority="22">
      <formula>AND($V$2=$Q$4, Q6=4)</formula>
    </cfRule>
    <cfRule type="expression" dxfId="98" priority="23">
      <formula>AND($V$2=$Q$4, Q6=3)</formula>
    </cfRule>
    <cfRule type="expression" dxfId="97" priority="24">
      <formula>AND($V$2=$Q$4, Q6=2)</formula>
    </cfRule>
    <cfRule type="expression" dxfId="96" priority="25">
      <formula>AND($V$2=$Q$4, Q6=1)</formula>
    </cfRule>
  </conditionalFormatting>
  <conditionalFormatting sqref="T6:U11">
    <cfRule type="expression" dxfId="95" priority="14">
      <formula>AND($V$2=$T$4, T6=9)</formula>
    </cfRule>
    <cfRule type="expression" dxfId="94" priority="15">
      <formula>AND($V$2=$T$4, T6=6)</formula>
    </cfRule>
    <cfRule type="expression" dxfId="93" priority="16">
      <formula>AND($V$2=$T$4, T6=4)</formula>
    </cfRule>
    <cfRule type="expression" dxfId="92" priority="17">
      <formula>AND($V$2=$T$4, T6=3)</formula>
    </cfRule>
    <cfRule type="expression" dxfId="91" priority="18">
      <formula>AND($V$2=$T$4, T6=2)</formula>
    </cfRule>
    <cfRule type="expression" dxfId="90" priority="19">
      <formula>AND($V$2=$T$4, T6=1)</formula>
    </cfRule>
  </conditionalFormatting>
  <conditionalFormatting sqref="V6:W11">
    <cfRule type="expression" dxfId="89" priority="8">
      <formula>AND($V$2=$V$4, V6=9)</formula>
    </cfRule>
    <cfRule type="expression" dxfId="88" priority="9">
      <formula>AND($V$2=$V$4, V6=6)</formula>
    </cfRule>
    <cfRule type="expression" dxfId="87" priority="10">
      <formula>AND($V$2=$V$4, V6=4)</formula>
    </cfRule>
    <cfRule type="expression" dxfId="86" priority="11">
      <formula>AND($V$2=$V$4, V6=3)</formula>
    </cfRule>
    <cfRule type="expression" dxfId="85" priority="12">
      <formula>AND($V$2=$V$4, V6=2)</formula>
    </cfRule>
    <cfRule type="expression" dxfId="84" priority="13">
      <formula>AND($V$2=$V$4, V6=1)</formula>
    </cfRule>
  </conditionalFormatting>
  <conditionalFormatting sqref="X6:X11">
    <cfRule type="expression" dxfId="83" priority="2">
      <formula>AND($V$2=$X$4, X6=9)</formula>
    </cfRule>
    <cfRule type="expression" dxfId="82" priority="3">
      <formula>AND($V$2=$X$4, X6=6)</formula>
    </cfRule>
    <cfRule type="expression" dxfId="81" priority="4">
      <formula>AND($V$2=$X$4, X6=4)</formula>
    </cfRule>
    <cfRule type="expression" dxfId="80" priority="5">
      <formula>AND($V$2=$X$4, X6=3)</formula>
    </cfRule>
    <cfRule type="expression" dxfId="79" priority="6">
      <formula>AND($V$2=$X$4, X6=2)</formula>
    </cfRule>
    <cfRule type="expression" dxfId="78" priority="7">
      <formula>AND($V$2=$X$4, X6=1)</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B936FA0-6E96-41A1-B5AE-4E7118A9B493}">
          <x14:formula1>
            <xm:f>Backend!$G$2:$G$6</xm:f>
          </x14:formula1>
          <xm:sqref>V1:X1</xm:sqref>
        </x14:dataValidation>
        <x14:dataValidation type="list" allowBlank="1" showInputMessage="1" showErrorMessage="1" xr:uid="{D80A3372-190F-4F40-BFE7-BD572276F342}">
          <x14:formula1>
            <xm:f>Backend!$K$2:$R$2</xm:f>
          </x14:formula1>
          <xm:sqref>V2:X2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D152-1A87-4082-A837-171722F95195}">
  <dimension ref="A1:X45"/>
  <sheetViews>
    <sheetView workbookViewId="0">
      <selection activeCell="O24" sqref="O24"/>
    </sheetView>
  </sheetViews>
  <sheetFormatPr defaultColWidth="15.54296875" defaultRowHeight="30" customHeight="1"/>
  <sheetData>
    <row r="1" spans="1:24" ht="30" customHeight="1">
      <c r="A1" s="27" t="s">
        <v>74</v>
      </c>
      <c r="B1" s="27" t="s">
        <v>75</v>
      </c>
      <c r="C1" s="27" t="s">
        <v>76</v>
      </c>
      <c r="D1" s="27"/>
      <c r="E1" s="27" t="s">
        <v>77</v>
      </c>
      <c r="F1" s="27"/>
      <c r="G1" s="27" t="s">
        <v>78</v>
      </c>
      <c r="H1" s="27"/>
      <c r="I1" s="27"/>
      <c r="J1" s="27"/>
      <c r="K1" s="27" t="s">
        <v>79</v>
      </c>
      <c r="L1" s="27"/>
      <c r="M1" s="27"/>
      <c r="N1" s="27"/>
      <c r="O1" s="27"/>
      <c r="P1" s="27"/>
      <c r="Q1" s="27"/>
      <c r="R1" s="27"/>
      <c r="S1" s="27"/>
      <c r="T1" s="27"/>
      <c r="U1" s="27"/>
      <c r="V1" s="27"/>
      <c r="W1" s="27"/>
      <c r="X1" s="27"/>
    </row>
    <row r="2" spans="1:24" ht="30" customHeight="1">
      <c r="A2" s="27">
        <v>1</v>
      </c>
      <c r="B2" s="27" t="str">
        <f>'Step1_Prioritisation Criteria'!B9</f>
        <v>Is this a political priority right now?</v>
      </c>
      <c r="C2" s="27">
        <f>'Step1_Prioritisation Criteria'!F9</f>
        <v>0</v>
      </c>
      <c r="D2" s="27"/>
      <c r="E2" s="27">
        <v>1</v>
      </c>
      <c r="F2" s="27"/>
      <c r="G2" s="27" t="str">
        <f>A10</f>
        <v>Is this a political priority right now?</v>
      </c>
      <c r="H2" s="27"/>
      <c r="I2" s="27"/>
      <c r="J2" s="27"/>
      <c r="K2" s="27" t="str">
        <f>B8</f>
        <v>Economy</v>
      </c>
      <c r="L2" s="27" t="str">
        <f>G8</f>
        <v>Skills, employment and AEB</v>
      </c>
      <c r="M2" s="27" t="str">
        <f>K8</f>
        <v>Transport</v>
      </c>
      <c r="N2" s="27" t="str">
        <f>P8</f>
        <v>Housing</v>
      </c>
      <c r="O2" s="27" t="str">
        <f>B18</f>
        <v>Environment and place</v>
      </c>
      <c r="P2" s="27" t="str">
        <f>F18</f>
        <v>Health and social care</v>
      </c>
      <c r="Q2" s="27" t="str">
        <f>I18</f>
        <v>Arts and culture</v>
      </c>
      <c r="R2" s="27" t="str">
        <f>L18</f>
        <v>Policing, crime, and safety</v>
      </c>
      <c r="S2" s="27"/>
      <c r="T2" s="27"/>
      <c r="U2" s="27"/>
      <c r="V2" s="27"/>
      <c r="W2" s="27"/>
      <c r="X2" s="27"/>
    </row>
    <row r="3" spans="1:24" ht="30" customHeight="1">
      <c r="A3" s="27">
        <v>2</v>
      </c>
      <c r="B3" s="27" t="str">
        <f>'Step1_Prioritisation Criteria'!B10</f>
        <v>Population Need</v>
      </c>
      <c r="C3" s="27">
        <f>'Step1_Prioritisation Criteria'!F10</f>
        <v>0</v>
      </c>
      <c r="D3" s="27"/>
      <c r="E3" s="27">
        <v>2</v>
      </c>
      <c r="F3" s="27"/>
      <c r="G3" s="27" t="str">
        <f>A11</f>
        <v>Population Need</v>
      </c>
      <c r="H3" s="27"/>
      <c r="I3" s="27"/>
      <c r="J3" s="27"/>
      <c r="K3" s="27"/>
      <c r="L3" s="27"/>
      <c r="M3" s="27"/>
      <c r="N3" s="27"/>
      <c r="O3" s="27"/>
      <c r="P3" s="27"/>
      <c r="Q3" s="27"/>
      <c r="R3" s="27"/>
      <c r="S3" s="27"/>
      <c r="T3" s="27"/>
      <c r="U3" s="27"/>
      <c r="V3" s="27"/>
      <c r="W3" s="27"/>
      <c r="X3" s="27"/>
    </row>
    <row r="4" spans="1:24" ht="30" customHeight="1">
      <c r="A4" s="27">
        <v>3</v>
      </c>
      <c r="B4" s="27" t="str">
        <f>'Step1_Prioritisation Criteria'!B11</f>
        <v>Inequalities Focus</v>
      </c>
      <c r="C4" s="27">
        <f>'Step1_Prioritisation Criteria'!F11</f>
        <v>0</v>
      </c>
      <c r="D4" s="27"/>
      <c r="E4" s="27">
        <v>3</v>
      </c>
      <c r="F4" s="27"/>
      <c r="G4" s="27" t="str">
        <f>A12</f>
        <v>Inequalities Focus</v>
      </c>
      <c r="H4" s="27"/>
      <c r="I4" s="27"/>
      <c r="J4" s="27"/>
      <c r="K4" s="27"/>
      <c r="L4" s="27"/>
      <c r="M4" s="27"/>
      <c r="N4" s="27"/>
      <c r="O4" s="27"/>
      <c r="P4" s="27"/>
      <c r="Q4" s="27"/>
      <c r="R4" s="27"/>
      <c r="S4" s="27"/>
      <c r="T4" s="27"/>
      <c r="U4" s="27"/>
      <c r="V4" s="27"/>
      <c r="W4" s="27"/>
      <c r="X4" s="27"/>
    </row>
    <row r="5" spans="1:24" ht="30" customHeight="1">
      <c r="A5" s="27">
        <v>4</v>
      </c>
      <c r="B5" s="27" t="str">
        <f>'Step1_Prioritisation Criteria'!B12</f>
        <v>Innovative Approach</v>
      </c>
      <c r="C5" s="27">
        <f>'Step1_Prioritisation Criteria'!F12</f>
        <v>0</v>
      </c>
      <c r="D5" s="27"/>
      <c r="E5" s="27" t="s">
        <v>80</v>
      </c>
      <c r="F5" s="27"/>
      <c r="G5" s="27" t="str">
        <f>A13</f>
        <v>Innovative Approach</v>
      </c>
      <c r="H5" s="27"/>
      <c r="I5" s="27"/>
      <c r="J5" s="27"/>
      <c r="K5" s="27"/>
      <c r="L5" s="27"/>
      <c r="M5" s="27"/>
      <c r="N5" s="27"/>
      <c r="O5" s="27"/>
      <c r="P5" s="27"/>
      <c r="Q5" s="27"/>
      <c r="R5" s="27"/>
      <c r="S5" s="27"/>
      <c r="T5" s="27"/>
      <c r="U5" s="27"/>
      <c r="V5" s="27"/>
      <c r="W5" s="27"/>
      <c r="X5" s="27"/>
    </row>
    <row r="6" spans="1:24" ht="30" customHeight="1">
      <c r="A6" s="27">
        <v>5</v>
      </c>
      <c r="B6" s="27" t="str">
        <f>'Step1_Prioritisation Criteria'!B13</f>
        <v>Ability to Impact</v>
      </c>
      <c r="C6" s="27">
        <f>'Step1_Prioritisation Criteria'!F13</f>
        <v>0</v>
      </c>
      <c r="D6" s="27"/>
      <c r="E6" s="27"/>
      <c r="F6" s="27"/>
      <c r="G6" s="27" t="str">
        <f>A14</f>
        <v>Ability to Impact</v>
      </c>
      <c r="H6" s="27"/>
      <c r="I6" s="27"/>
      <c r="J6" s="27"/>
      <c r="K6" s="27"/>
      <c r="L6" s="27"/>
      <c r="M6" s="27"/>
      <c r="N6" s="27"/>
      <c r="O6" s="27"/>
      <c r="P6" s="27"/>
      <c r="Q6" s="27"/>
      <c r="R6" s="27"/>
      <c r="S6" s="27"/>
      <c r="T6" s="27"/>
      <c r="U6" s="27"/>
      <c r="V6" s="27"/>
      <c r="W6" s="27"/>
      <c r="X6" s="27"/>
    </row>
    <row r="7" spans="1:24" ht="30" customHeight="1">
      <c r="A7" s="27"/>
      <c r="B7" s="27"/>
      <c r="C7" s="27"/>
      <c r="D7" s="27"/>
      <c r="E7" s="27"/>
      <c r="F7" s="27"/>
      <c r="G7" s="27"/>
      <c r="H7" s="27"/>
      <c r="I7" s="27"/>
      <c r="J7" s="27"/>
      <c r="K7" s="27"/>
      <c r="L7" s="27"/>
      <c r="M7" s="27"/>
      <c r="N7" s="27"/>
      <c r="O7" s="27"/>
      <c r="P7" s="27"/>
      <c r="Q7" s="27"/>
      <c r="R7" s="27"/>
      <c r="S7" s="27"/>
      <c r="T7" s="27"/>
      <c r="U7" s="27"/>
      <c r="V7" s="27"/>
      <c r="W7" s="27"/>
      <c r="X7" s="27"/>
    </row>
    <row r="8" spans="1:24" ht="30" customHeight="1">
      <c r="A8" s="27" t="s">
        <v>81</v>
      </c>
      <c r="B8" s="206" t="s">
        <v>46</v>
      </c>
      <c r="C8" s="206"/>
      <c r="D8" s="206"/>
      <c r="E8" s="206"/>
      <c r="F8" s="27"/>
      <c r="G8" s="206" t="str">
        <f>'Skills, employment and AEB'!B1</f>
        <v>Skills, employment and AEB</v>
      </c>
      <c r="H8" s="206"/>
      <c r="I8" s="206"/>
      <c r="J8" s="27"/>
      <c r="K8" s="206" t="str">
        <f>Transport!B1</f>
        <v>Transport</v>
      </c>
      <c r="L8" s="206"/>
      <c r="M8" s="206"/>
      <c r="N8" s="206"/>
      <c r="O8" s="27"/>
      <c r="P8" s="206" t="str">
        <f>Housing!B1</f>
        <v>Housing</v>
      </c>
      <c r="Q8" s="206"/>
      <c r="R8" s="206"/>
      <c r="S8" s="27"/>
      <c r="T8" s="27"/>
      <c r="U8" s="27"/>
      <c r="V8" s="27"/>
      <c r="W8" s="27"/>
      <c r="X8" s="27"/>
    </row>
    <row r="9" spans="1:24" ht="30" customHeight="1">
      <c r="A9" s="27"/>
      <c r="B9" s="27" t="str">
        <f>Economy!B7</f>
        <v>Good Work</v>
      </c>
      <c r="C9" s="27" t="str">
        <f>IF(Economy!B9="Income maximisation and mitigating the impacts of living in poverty","Income maximisation",Economy!B9)</f>
        <v>Income maximisation</v>
      </c>
      <c r="D9" s="27" t="str">
        <f>Economy!B11</f>
        <v>Inclusive Growth</v>
      </c>
      <c r="E9" s="27" t="str">
        <f>Economy!B13</f>
        <v>Custom opportunity</v>
      </c>
      <c r="F9" s="27"/>
      <c r="G9" s="27" t="str">
        <f>'Skills, employment and AEB'!B7</f>
        <v>Adult education and skills</v>
      </c>
      <c r="H9" s="27" t="str">
        <f>'Skills, employment and AEB'!B9</f>
        <v>Individual Placement Support</v>
      </c>
      <c r="I9" s="27" t="str">
        <f>'Skills, employment and AEB'!B11</f>
        <v>Custom Opportunity</v>
      </c>
      <c r="J9" s="27"/>
      <c r="K9" s="27" t="str">
        <f>Transport!B7</f>
        <v>Public Transport</v>
      </c>
      <c r="L9" s="27" t="str">
        <f>Transport!B9</f>
        <v>Active Travel</v>
      </c>
      <c r="M9" s="27" t="str">
        <f>Transport!B11</f>
        <v>Road safety</v>
      </c>
      <c r="N9" s="27" t="str">
        <f>Transport!B13</f>
        <v>Custom opportunity</v>
      </c>
      <c r="O9" s="27"/>
      <c r="P9" s="27" t="str">
        <f>Housing!B7</f>
        <v>Improving housing conditions</v>
      </c>
      <c r="Q9" s="27" t="str">
        <f>Housing!B9</f>
        <v>Increasing access to affordable homes</v>
      </c>
      <c r="R9" s="27" t="str">
        <f>Housing!B11</f>
        <v>Custom Opportunity</v>
      </c>
      <c r="S9" s="27"/>
      <c r="T9" s="27"/>
      <c r="U9" s="27"/>
      <c r="V9" s="27"/>
      <c r="W9" s="27"/>
      <c r="X9" s="27"/>
    </row>
    <row r="10" spans="1:24" ht="30" customHeight="1">
      <c r="A10" s="27" t="str">
        <f>B2</f>
        <v>Is this a political priority right now?</v>
      </c>
      <c r="B10" s="27" t="str" cm="1">
        <f t="array" ref="B10:B14">TRANSPOSE(Economy!D7:H7)</f>
        <v>N/A</v>
      </c>
      <c r="C10" s="27" t="str" cm="1">
        <f t="array" ref="C10:C14">TRANSPOSE(Economy!D9:H9)</f>
        <v>N/A</v>
      </c>
      <c r="D10" s="27" t="str" cm="1">
        <f t="array" ref="D10:D14">TRANSPOSE(Economy!D11:H11)</f>
        <v>N/A</v>
      </c>
      <c r="E10" s="27" t="str" cm="1">
        <f t="array" ref="E10:E14">TRANSPOSE(Economy!D13:H13)</f>
        <v>N/A</v>
      </c>
      <c r="F10" s="27"/>
      <c r="G10" s="27" t="str" cm="1">
        <f t="array" ref="G10:G14">TRANSPOSE('Skills, employment and AEB'!D7:H7)</f>
        <v>N/A</v>
      </c>
      <c r="H10" s="27" t="str" cm="1">
        <f t="array" ref="H10:H14">TRANSPOSE('Skills, employment and AEB'!D9:H9)</f>
        <v>N/A</v>
      </c>
      <c r="I10" s="27" t="str" cm="1">
        <f t="array" ref="I10:I14">TRANSPOSE('Skills, employment and AEB'!D11:H11)</f>
        <v>N/A</v>
      </c>
      <c r="J10" s="27"/>
      <c r="K10" s="27" t="str" cm="1">
        <f t="array" ref="K10:K14">TRANSPOSE(Transport!D7:H7)</f>
        <v>N/A</v>
      </c>
      <c r="L10" s="27" t="str" cm="1">
        <f t="array" ref="L10:L14">TRANSPOSE(Transport!D9:H9)</f>
        <v>N/A</v>
      </c>
      <c r="M10" s="27" t="str" cm="1">
        <f t="array" ref="M10:M14">TRANSPOSE(Transport!D11:H11)</f>
        <v>N/A</v>
      </c>
      <c r="N10" s="27" t="str" cm="1">
        <f t="array" ref="N10:N14">TRANSPOSE(Transport!D13:H13)</f>
        <v>N/A</v>
      </c>
      <c r="O10" s="27"/>
      <c r="P10" s="27" t="str" cm="1">
        <f t="array" ref="P10:P14">TRANSPOSE(Housing!D7:H7)</f>
        <v>N/A</v>
      </c>
      <c r="Q10" s="27" t="str" cm="1">
        <f t="array" ref="Q10:Q14">TRANSPOSE(Housing!D9:H9)</f>
        <v>N/A</v>
      </c>
      <c r="R10" s="27" t="str" cm="1">
        <f t="array" ref="R10:R14">TRANSPOSE(Housing!D11:H11)</f>
        <v>N/A</v>
      </c>
      <c r="S10" s="27"/>
      <c r="T10" s="27"/>
      <c r="U10" s="27"/>
      <c r="V10" s="27"/>
      <c r="W10" s="27"/>
      <c r="X10" s="27"/>
    </row>
    <row r="11" spans="1:24" ht="30" customHeight="1">
      <c r="A11" s="27" t="str">
        <f t="shared" ref="A11:A14" si="0">B3</f>
        <v>Population Need</v>
      </c>
      <c r="B11" s="27">
        <v>0</v>
      </c>
      <c r="C11" s="27">
        <v>0</v>
      </c>
      <c r="D11" s="27">
        <v>0</v>
      </c>
      <c r="E11" s="27">
        <v>0</v>
      </c>
      <c r="F11" s="27"/>
      <c r="G11" s="27">
        <v>0</v>
      </c>
      <c r="H11" s="27">
        <v>0</v>
      </c>
      <c r="I11" s="27">
        <v>0</v>
      </c>
      <c r="J11" s="27"/>
      <c r="K11" s="27">
        <v>0</v>
      </c>
      <c r="L11" s="27">
        <v>0</v>
      </c>
      <c r="M11" s="27">
        <v>0</v>
      </c>
      <c r="N11" s="27">
        <v>0</v>
      </c>
      <c r="O11" s="27"/>
      <c r="P11" s="27">
        <v>0</v>
      </c>
      <c r="Q11" s="27">
        <v>0</v>
      </c>
      <c r="R11" s="27">
        <v>0</v>
      </c>
      <c r="S11" s="27"/>
      <c r="T11" s="27"/>
      <c r="U11" s="27"/>
      <c r="V11" s="27"/>
      <c r="W11" s="27"/>
      <c r="X11" s="27"/>
    </row>
    <row r="12" spans="1:24" ht="30" customHeight="1">
      <c r="A12" s="27" t="str">
        <f t="shared" si="0"/>
        <v>Inequalities Focus</v>
      </c>
      <c r="B12" s="27">
        <v>0</v>
      </c>
      <c r="C12" s="27">
        <v>0</v>
      </c>
      <c r="D12" s="27">
        <v>0</v>
      </c>
      <c r="E12" s="27">
        <v>0</v>
      </c>
      <c r="F12" s="27"/>
      <c r="G12" s="27">
        <v>0</v>
      </c>
      <c r="H12" s="27">
        <v>0</v>
      </c>
      <c r="I12" s="27">
        <v>0</v>
      </c>
      <c r="J12" s="27"/>
      <c r="K12" s="27">
        <v>0</v>
      </c>
      <c r="L12" s="27">
        <v>0</v>
      </c>
      <c r="M12" s="27">
        <v>0</v>
      </c>
      <c r="N12" s="27">
        <v>0</v>
      </c>
      <c r="O12" s="27"/>
      <c r="P12" s="27">
        <v>0</v>
      </c>
      <c r="Q12" s="27">
        <v>0</v>
      </c>
      <c r="R12" s="27">
        <v>0</v>
      </c>
      <c r="S12" s="27"/>
      <c r="T12" s="27"/>
      <c r="U12" s="27"/>
      <c r="V12" s="27"/>
      <c r="W12" s="27"/>
      <c r="X12" s="27"/>
    </row>
    <row r="13" spans="1:24" ht="30" customHeight="1">
      <c r="A13" s="27" t="str">
        <f t="shared" si="0"/>
        <v>Innovative Approach</v>
      </c>
      <c r="B13" s="27">
        <v>0</v>
      </c>
      <c r="C13" s="27">
        <v>0</v>
      </c>
      <c r="D13" s="27">
        <v>0</v>
      </c>
      <c r="E13" s="27">
        <v>0</v>
      </c>
      <c r="F13" s="27"/>
      <c r="G13" s="27">
        <v>0</v>
      </c>
      <c r="H13" s="27">
        <v>0</v>
      </c>
      <c r="I13" s="27">
        <v>0</v>
      </c>
      <c r="J13" s="27"/>
      <c r="K13" s="27">
        <v>0</v>
      </c>
      <c r="L13" s="27">
        <v>0</v>
      </c>
      <c r="M13" s="27">
        <v>0</v>
      </c>
      <c r="N13" s="27">
        <v>0</v>
      </c>
      <c r="O13" s="27"/>
      <c r="P13" s="27">
        <v>0</v>
      </c>
      <c r="Q13" s="27">
        <v>0</v>
      </c>
      <c r="R13" s="27">
        <v>0</v>
      </c>
      <c r="S13" s="27"/>
      <c r="T13" s="27"/>
      <c r="U13" s="27"/>
      <c r="V13" s="27"/>
      <c r="W13" s="27"/>
      <c r="X13" s="27"/>
    </row>
    <row r="14" spans="1:24" ht="30" customHeight="1">
      <c r="A14" s="27" t="str">
        <f t="shared" si="0"/>
        <v>Ability to Impact</v>
      </c>
      <c r="B14" s="27">
        <v>0</v>
      </c>
      <c r="C14" s="27">
        <v>0</v>
      </c>
      <c r="D14" s="27">
        <v>0</v>
      </c>
      <c r="E14" s="27">
        <v>0</v>
      </c>
      <c r="F14" s="27"/>
      <c r="G14" s="27">
        <v>0</v>
      </c>
      <c r="H14" s="27">
        <v>0</v>
      </c>
      <c r="I14" s="27">
        <v>0</v>
      </c>
      <c r="J14" s="27"/>
      <c r="K14" s="27">
        <v>0</v>
      </c>
      <c r="L14" s="27">
        <v>0</v>
      </c>
      <c r="M14" s="27">
        <v>0</v>
      </c>
      <c r="N14" s="27">
        <v>0</v>
      </c>
      <c r="O14" s="27"/>
      <c r="P14" s="27">
        <v>0</v>
      </c>
      <c r="Q14" s="27">
        <v>0</v>
      </c>
      <c r="R14" s="27">
        <v>0</v>
      </c>
      <c r="S14" s="27"/>
      <c r="T14" s="27"/>
      <c r="U14" s="27"/>
      <c r="V14" s="27"/>
      <c r="W14" s="27"/>
      <c r="X14" s="27"/>
    </row>
    <row r="15" spans="1:24" ht="30" customHeight="1">
      <c r="A15" s="27"/>
      <c r="B15" s="27"/>
      <c r="C15" s="27"/>
      <c r="D15" s="27"/>
      <c r="E15" s="27"/>
      <c r="F15" s="27"/>
      <c r="G15" s="27"/>
      <c r="H15" s="27"/>
      <c r="I15" s="27"/>
      <c r="J15" s="27"/>
      <c r="K15" s="27"/>
      <c r="L15" s="27"/>
      <c r="M15" s="27"/>
      <c r="N15" s="27"/>
      <c r="O15" s="27"/>
      <c r="P15" s="27"/>
      <c r="Q15" s="27"/>
      <c r="R15" s="27"/>
      <c r="S15" s="27"/>
      <c r="T15" s="27"/>
      <c r="U15" s="27"/>
      <c r="V15" s="27"/>
      <c r="W15" s="27"/>
      <c r="X15" s="27"/>
    </row>
    <row r="16" spans="1:24" ht="30" customHeight="1">
      <c r="A16" s="27"/>
      <c r="B16" s="27"/>
      <c r="C16" s="27"/>
      <c r="D16" s="27"/>
      <c r="E16" s="27"/>
      <c r="F16" s="27"/>
      <c r="G16" s="27"/>
      <c r="H16" s="27"/>
      <c r="I16" s="27"/>
      <c r="J16" s="27"/>
      <c r="K16" s="27"/>
      <c r="L16" s="27"/>
      <c r="M16" s="27"/>
      <c r="N16" s="27"/>
      <c r="O16" s="27"/>
      <c r="P16" s="27"/>
      <c r="Q16" s="27"/>
      <c r="R16" s="27"/>
      <c r="S16" s="27"/>
      <c r="T16" s="27"/>
      <c r="U16" s="27"/>
      <c r="V16" s="27"/>
      <c r="W16" s="27"/>
      <c r="X16" s="27"/>
    </row>
    <row r="17" spans="1:24" ht="30" customHeight="1">
      <c r="A17" s="27"/>
      <c r="B17" s="27"/>
      <c r="C17" s="27"/>
      <c r="D17" s="27"/>
      <c r="E17" s="27"/>
      <c r="F17" s="27"/>
      <c r="G17" s="27"/>
      <c r="H17" s="27"/>
      <c r="I17" s="27"/>
      <c r="J17" s="27"/>
      <c r="K17" s="27"/>
      <c r="L17" s="27"/>
      <c r="M17" s="27"/>
      <c r="N17" s="27"/>
      <c r="O17" s="27"/>
      <c r="P17" s="27"/>
      <c r="Q17" s="27"/>
      <c r="R17" s="27"/>
      <c r="S17" s="27"/>
      <c r="T17" s="27"/>
      <c r="U17" s="27"/>
      <c r="V17" s="27"/>
      <c r="W17" s="27"/>
      <c r="X17" s="27"/>
    </row>
    <row r="18" spans="1:24" ht="30" customHeight="1">
      <c r="A18" s="27"/>
      <c r="B18" s="206" t="str">
        <f>'Environment and place'!B1</f>
        <v>Environment and place</v>
      </c>
      <c r="C18" s="206"/>
      <c r="D18" s="206"/>
      <c r="E18" s="27"/>
      <c r="F18" s="206" t="str">
        <f>'Health and social care'!B1</f>
        <v>Health and social care</v>
      </c>
      <c r="G18" s="206"/>
      <c r="H18" s="27"/>
      <c r="I18" s="206" t="str">
        <f>'Arts and culture'!B1</f>
        <v>Arts and culture</v>
      </c>
      <c r="J18" s="206"/>
      <c r="K18" s="27"/>
      <c r="L18" s="206" t="str">
        <f>'Policing, crime, and safety'!B1</f>
        <v>Policing, crime, and safety</v>
      </c>
      <c r="M18" s="206"/>
      <c r="N18" s="27"/>
      <c r="O18" s="27" t="s">
        <v>82</v>
      </c>
      <c r="P18" s="27"/>
      <c r="Q18" s="27"/>
      <c r="R18" s="27"/>
      <c r="S18" s="27"/>
      <c r="T18" s="27"/>
      <c r="U18" s="27"/>
      <c r="V18" s="27"/>
      <c r="W18" s="27"/>
      <c r="X18" s="27"/>
    </row>
    <row r="19" spans="1:24" ht="30" customHeight="1">
      <c r="A19" s="27"/>
      <c r="B19" s="27" t="str">
        <f>'Environment and place'!B7</f>
        <v>Tackling climate change and progressing net zero ambitions</v>
      </c>
      <c r="C19" s="27" t="str">
        <f>'Environment and place'!B9</f>
        <v>Place-making and enhancing access to green space</v>
      </c>
      <c r="D19" s="27" t="str">
        <f>'Environment and place'!B11</f>
        <v>Custom Opportunity</v>
      </c>
      <c r="E19" s="27"/>
      <c r="F19" s="27" t="str">
        <f>'Health and social care'!B7</f>
        <v>Complementing the work of health system partners and addressing the wider determinants of health</v>
      </c>
      <c r="G19" s="27" t="str">
        <f>'Health and social care'!B9</f>
        <v>Custom Opportunity</v>
      </c>
      <c r="H19" s="27"/>
      <c r="I19" s="27" t="str">
        <f>'Arts and culture'!B7</f>
        <v>Access to arts and cultural opportunities</v>
      </c>
      <c r="J19" s="27" t="str">
        <f>'Arts and culture'!B9</f>
        <v>Custom Opportunity</v>
      </c>
      <c r="K19" s="27"/>
      <c r="L19" s="27" t="str">
        <f>'Policing, crime, and safety'!B7</f>
        <v>Crime and safety</v>
      </c>
      <c r="M19" s="27" t="str">
        <f>'Policing, crime, and safety'!B9</f>
        <v>Custom Opportunity</v>
      </c>
      <c r="N19" s="27"/>
      <c r="O19" s="27" t="str">
        <f>IF('Skills, employment and AEB'!B9="Individual Placement Support","IPS",'Skills, employment and AEB'!B9)</f>
        <v>IPS</v>
      </c>
      <c r="P19" s="27"/>
      <c r="Q19" s="27" t="str">
        <f>IF('Health and social care'!B7="Complementing the work of health system partners and addressing the wider determinants of health","Wider system support",'Health and social care'!B7)</f>
        <v>Wider system support</v>
      </c>
      <c r="R19" s="27"/>
      <c r="S19" s="27"/>
      <c r="T19" s="27"/>
      <c r="U19" s="27"/>
      <c r="V19" s="27"/>
      <c r="W19" s="27"/>
      <c r="X19" s="27"/>
    </row>
    <row r="20" spans="1:24" ht="30" customHeight="1">
      <c r="A20" s="27" t="str">
        <f>B2</f>
        <v>Is this a political priority right now?</v>
      </c>
      <c r="B20" s="27" t="str" cm="1">
        <f t="array" ref="B20:B24">TRANSPOSE('Environment and place'!D7:H7)</f>
        <v>N/A</v>
      </c>
      <c r="C20" s="27" t="str" cm="1">
        <f t="array" ref="C20:C24">TRANSPOSE('Environment and place'!D9:H9)</f>
        <v>N/A</v>
      </c>
      <c r="D20" s="27" t="str" cm="1">
        <f t="array" ref="D20:D24">TRANSPOSE('Environment and place'!D11:H11)</f>
        <v>N/A</v>
      </c>
      <c r="E20" s="27"/>
      <c r="F20" s="27" t="str" cm="1">
        <f t="array" ref="F20:F24">TRANSPOSE('Health and social care'!D7:H7)</f>
        <v>N/A</v>
      </c>
      <c r="G20" s="27" t="str" cm="1">
        <f t="array" ref="G20:G24">TRANSPOSE('Health and social care'!D9:H9)</f>
        <v>N/A</v>
      </c>
      <c r="H20" s="27"/>
      <c r="I20" s="27" t="str" cm="1">
        <f t="array" ref="I20:I24">TRANSPOSE('Arts and culture'!D7:H7)</f>
        <v>N/A</v>
      </c>
      <c r="J20" s="27" t="str" cm="1">
        <f t="array" ref="J20:J24">TRANSPOSE('Arts and culture'!D9:H9)</f>
        <v>N/A</v>
      </c>
      <c r="K20" s="27"/>
      <c r="L20" s="27" t="str" cm="1">
        <f t="array" ref="L20:L24">TRANSPOSE('Policing, crime, and safety'!D7:H7)</f>
        <v>N/A</v>
      </c>
      <c r="M20" s="27" t="str" cm="1">
        <f t="array" ref="M20:M24">TRANSPOSE('Policing, crime, and safety'!D9:H9)</f>
        <v>N/A</v>
      </c>
      <c r="N20" s="27"/>
      <c r="O20" s="27" t="str">
        <f>IF(Economy!B9="Income maximisation and mitigating the impacts of living in poverty","Income maximisation",Economy!B9)</f>
        <v>Income maximisation</v>
      </c>
      <c r="P20" s="27"/>
      <c r="Q20" s="27" t="str">
        <f>IF('Arts and culture'!B7="Access to arts and cultural opportunities", "Access and opportunities", 'Arts and culture'!B7)</f>
        <v>Access and opportunities</v>
      </c>
      <c r="R20" s="27"/>
      <c r="S20" s="27"/>
      <c r="T20" s="27"/>
      <c r="U20" s="27"/>
      <c r="V20" s="27"/>
      <c r="W20" s="27"/>
      <c r="X20" s="27"/>
    </row>
    <row r="21" spans="1:24" ht="30" customHeight="1">
      <c r="A21" s="27" t="str">
        <f t="shared" ref="A21:A24" si="1">B3</f>
        <v>Population Need</v>
      </c>
      <c r="B21" s="27">
        <v>0</v>
      </c>
      <c r="C21" s="27">
        <v>0</v>
      </c>
      <c r="D21" s="27">
        <v>0</v>
      </c>
      <c r="E21" s="27"/>
      <c r="F21" s="27">
        <v>0</v>
      </c>
      <c r="G21" s="27">
        <v>0</v>
      </c>
      <c r="H21" s="27"/>
      <c r="I21" s="27">
        <v>0</v>
      </c>
      <c r="J21" s="27">
        <v>0</v>
      </c>
      <c r="K21" s="27"/>
      <c r="L21" s="27">
        <v>0</v>
      </c>
      <c r="M21" s="27">
        <v>0</v>
      </c>
      <c r="N21" s="27"/>
      <c r="O21" s="27" t="str">
        <f>IF(Housing!B7="Improving housing conditions","Healthy housing",Housing!B7)</f>
        <v>Healthy housing</v>
      </c>
      <c r="P21" s="27"/>
      <c r="Q21" s="27"/>
      <c r="R21" s="27"/>
      <c r="S21" s="27"/>
      <c r="T21" s="27"/>
      <c r="U21" s="27"/>
      <c r="V21" s="27"/>
      <c r="W21" s="27"/>
      <c r="X21" s="27"/>
    </row>
    <row r="22" spans="1:24" ht="30" customHeight="1">
      <c r="A22" s="27" t="str">
        <f t="shared" si="1"/>
        <v>Inequalities Focus</v>
      </c>
      <c r="B22" s="27">
        <v>0</v>
      </c>
      <c r="C22" s="27">
        <v>0</v>
      </c>
      <c r="D22" s="27">
        <v>0</v>
      </c>
      <c r="E22" s="27"/>
      <c r="F22" s="27">
        <v>0</v>
      </c>
      <c r="G22" s="27">
        <v>0</v>
      </c>
      <c r="H22" s="27"/>
      <c r="I22" s="27">
        <v>0</v>
      </c>
      <c r="J22" s="27">
        <v>0</v>
      </c>
      <c r="K22" s="27"/>
      <c r="L22" s="27">
        <v>0</v>
      </c>
      <c r="M22" s="27">
        <v>0</v>
      </c>
      <c r="N22" s="27"/>
      <c r="O22" s="27" t="str">
        <f>IF(Housing!B9="Increasing access to affordable homes","Affordable housing",Housing!B9)</f>
        <v>Affordable housing</v>
      </c>
      <c r="P22" s="27"/>
      <c r="Q22" s="27"/>
      <c r="R22" s="27"/>
      <c r="S22" s="27"/>
      <c r="T22" s="27"/>
      <c r="U22" s="27"/>
      <c r="V22" s="27"/>
      <c r="W22" s="27"/>
      <c r="X22" s="27"/>
    </row>
    <row r="23" spans="1:24" ht="30" customHeight="1">
      <c r="A23" s="27" t="str">
        <f t="shared" si="1"/>
        <v>Innovative Approach</v>
      </c>
      <c r="B23" s="27">
        <v>0</v>
      </c>
      <c r="C23" s="27">
        <v>0</v>
      </c>
      <c r="D23" s="27">
        <v>0</v>
      </c>
      <c r="E23" s="27"/>
      <c r="F23" s="27">
        <v>0</v>
      </c>
      <c r="G23" s="27">
        <v>0</v>
      </c>
      <c r="H23" s="27"/>
      <c r="I23" s="27">
        <v>0</v>
      </c>
      <c r="J23" s="27">
        <v>0</v>
      </c>
      <c r="K23" s="27"/>
      <c r="L23" s="27">
        <v>0</v>
      </c>
      <c r="M23" s="27">
        <v>0</v>
      </c>
      <c r="N23" s="27"/>
      <c r="O23" s="27" t="str">
        <f>IF('Environment and place'!B7="Tackling climate change and progressing net zero ambitions","Climate change and net zero",'Environment and place'!B9)</f>
        <v>Climate change and net zero</v>
      </c>
      <c r="P23" s="27"/>
      <c r="Q23" s="27"/>
      <c r="R23" s="27"/>
      <c r="S23" s="27"/>
      <c r="T23" s="27"/>
      <c r="U23" s="27"/>
      <c r="V23" s="27"/>
      <c r="W23" s="27"/>
      <c r="X23" s="27"/>
    </row>
    <row r="24" spans="1:24" ht="30" customHeight="1">
      <c r="A24" s="27" t="str">
        <f t="shared" si="1"/>
        <v>Ability to Impact</v>
      </c>
      <c r="B24" s="27">
        <v>0</v>
      </c>
      <c r="C24" s="27">
        <v>0</v>
      </c>
      <c r="D24" s="27">
        <v>0</v>
      </c>
      <c r="E24" s="27"/>
      <c r="F24" s="27">
        <v>0</v>
      </c>
      <c r="G24" s="27">
        <v>0</v>
      </c>
      <c r="H24" s="27"/>
      <c r="I24" s="27">
        <v>0</v>
      </c>
      <c r="J24" s="27">
        <v>0</v>
      </c>
      <c r="K24" s="27"/>
      <c r="L24" s="27">
        <v>0</v>
      </c>
      <c r="M24" s="27">
        <v>0</v>
      </c>
      <c r="N24" s="27"/>
      <c r="O24" s="27" t="str">
        <f>IF('Environment and place'!B9="Place-making and enhancing access to green space","Healthy place-making",'Environment and place'!B9)</f>
        <v>Healthy place-making</v>
      </c>
      <c r="P24" s="27"/>
      <c r="Q24" s="27"/>
      <c r="R24" s="27"/>
      <c r="S24" s="27"/>
      <c r="T24" s="27"/>
      <c r="U24" s="27"/>
      <c r="V24" s="27"/>
      <c r="W24" s="27"/>
      <c r="X24" s="27"/>
    </row>
    <row r="25" spans="1:24" ht="30" customHeight="1">
      <c r="A25" s="27"/>
      <c r="B25" s="27"/>
      <c r="C25" s="27"/>
      <c r="D25" s="27"/>
      <c r="E25" s="27"/>
      <c r="F25" s="27"/>
      <c r="G25" s="27"/>
      <c r="H25" s="27"/>
      <c r="I25" s="27"/>
      <c r="J25" s="27"/>
      <c r="K25" s="27"/>
      <c r="L25" s="27"/>
      <c r="M25" s="27"/>
      <c r="N25" s="27"/>
      <c r="O25" s="27"/>
      <c r="P25" s="27"/>
      <c r="Q25" s="27"/>
      <c r="R25" s="27"/>
      <c r="S25" s="27"/>
      <c r="T25" s="27"/>
      <c r="U25" s="27"/>
      <c r="V25" s="27"/>
      <c r="W25" s="27"/>
      <c r="X25" s="27"/>
    </row>
    <row r="26" spans="1:24" ht="30" customHeight="1" thickBot="1">
      <c r="A26" s="27"/>
      <c r="B26" s="27"/>
      <c r="C26" s="27"/>
      <c r="D26" s="27"/>
      <c r="E26" s="27"/>
      <c r="F26" s="27"/>
      <c r="G26" s="27"/>
      <c r="H26" s="27"/>
      <c r="I26" s="27"/>
      <c r="J26" s="27"/>
      <c r="K26" s="27"/>
      <c r="L26" s="27"/>
      <c r="M26" s="27"/>
      <c r="N26" s="27"/>
      <c r="O26" s="27"/>
      <c r="P26" s="27"/>
      <c r="Q26" s="27"/>
      <c r="R26" s="27"/>
      <c r="S26" s="27"/>
      <c r="T26" s="27"/>
      <c r="U26" s="27"/>
      <c r="V26" s="27"/>
      <c r="W26" s="27"/>
      <c r="X26" s="27"/>
    </row>
    <row r="27" spans="1:24" ht="30" customHeight="1">
      <c r="A27" s="200" t="s">
        <v>83</v>
      </c>
      <c r="B27" s="198" t="str">
        <f>B8</f>
        <v>Economy</v>
      </c>
      <c r="C27" s="205"/>
      <c r="D27" s="205"/>
      <c r="E27" s="199"/>
      <c r="F27" s="198" t="str">
        <f>G8</f>
        <v>Skills, employment and AEB</v>
      </c>
      <c r="G27" s="205"/>
      <c r="H27" s="199"/>
      <c r="I27" s="198" t="str">
        <f>K8</f>
        <v>Transport</v>
      </c>
      <c r="J27" s="205"/>
      <c r="K27" s="205"/>
      <c r="L27" s="199"/>
      <c r="M27" s="198" t="str">
        <f>P8</f>
        <v>Housing</v>
      </c>
      <c r="N27" s="205"/>
      <c r="O27" s="199"/>
      <c r="P27" s="198" t="str">
        <f>B18</f>
        <v>Environment and place</v>
      </c>
      <c r="Q27" s="205"/>
      <c r="R27" s="199"/>
      <c r="S27" s="198" t="str">
        <f>F18</f>
        <v>Health and social care</v>
      </c>
      <c r="T27" s="199"/>
    </row>
    <row r="28" spans="1:24" ht="30" customHeight="1">
      <c r="A28" s="200"/>
      <c r="B28" s="30" t="str">
        <f>B9</f>
        <v>Good Work</v>
      </c>
      <c r="C28" s="28" t="str">
        <f t="shared" ref="C28:E28" si="2">C9</f>
        <v>Income maximisation</v>
      </c>
      <c r="D28" s="28" t="str">
        <f t="shared" si="2"/>
        <v>Inclusive Growth</v>
      </c>
      <c r="E28" s="31" t="str">
        <f t="shared" si="2"/>
        <v>Custom opportunity</v>
      </c>
      <c r="F28" s="30" t="str">
        <f>G9</f>
        <v>Adult education and skills</v>
      </c>
      <c r="G28" s="28" t="str">
        <f>H9</f>
        <v>Individual Placement Support</v>
      </c>
      <c r="H28" s="31" t="str">
        <f>I9</f>
        <v>Custom Opportunity</v>
      </c>
      <c r="I28" s="30" t="str">
        <f>K9</f>
        <v>Public Transport</v>
      </c>
      <c r="J28" s="28" t="str">
        <f>L9</f>
        <v>Active Travel</v>
      </c>
      <c r="K28" s="28" t="str">
        <f>M9</f>
        <v>Road safety</v>
      </c>
      <c r="L28" s="31" t="str">
        <f>N9</f>
        <v>Custom opportunity</v>
      </c>
      <c r="M28" s="30" t="str">
        <f>P9</f>
        <v>Improving housing conditions</v>
      </c>
      <c r="N28" s="28" t="str">
        <f>Q9</f>
        <v>Increasing access to affordable homes</v>
      </c>
      <c r="O28" s="31" t="str">
        <f>R9</f>
        <v>Custom Opportunity</v>
      </c>
      <c r="P28" s="30" t="str">
        <f>B19</f>
        <v>Tackling climate change and progressing net zero ambitions</v>
      </c>
      <c r="Q28" s="28" t="str">
        <f>C19</f>
        <v>Place-making and enhancing access to green space</v>
      </c>
      <c r="R28" s="31" t="str">
        <f>D19</f>
        <v>Custom Opportunity</v>
      </c>
      <c r="S28" s="30" t="str">
        <f>F19</f>
        <v>Complementing the work of health system partners and addressing the wider determinants of health</v>
      </c>
      <c r="T28" s="31" t="str">
        <f>G19</f>
        <v>Custom Opportunity</v>
      </c>
    </row>
    <row r="29" spans="1:24" ht="30" customHeight="1">
      <c r="A29" s="29" t="str">
        <f>B2</f>
        <v>Is this a political priority right now?</v>
      </c>
      <c r="B29" s="30" t="str">
        <f>IFERROR(B10*C2,"N/A")</f>
        <v>N/A</v>
      </c>
      <c r="C29" s="30" t="str">
        <f>IFERROR(C10*C2,"N/A")</f>
        <v>N/A</v>
      </c>
      <c r="D29" s="30" t="str">
        <f>IFERROR(D10*C2,"N/A")</f>
        <v>N/A</v>
      </c>
      <c r="E29" s="30" t="str">
        <f>IFERROR(E10*C2,"N/A")</f>
        <v>N/A</v>
      </c>
      <c r="F29" s="30" t="str">
        <f>IFERROR(G10*C2,"N/A")</f>
        <v>N/A</v>
      </c>
      <c r="G29" s="30" t="str">
        <f>IFERROR(H10*C2,"N/A")</f>
        <v>N/A</v>
      </c>
      <c r="H29" s="30" t="str">
        <f>IFERROR(I10*C2,"N/A")</f>
        <v>N/A</v>
      </c>
      <c r="I29" s="30" t="str">
        <f>IFERROR(K10*C2,"N/A")</f>
        <v>N/A</v>
      </c>
      <c r="J29" s="30" t="str">
        <f>IFERROR(L10*C2,"N/A")</f>
        <v>N/A</v>
      </c>
      <c r="K29" s="30" t="str">
        <f>IFERROR(M10*C2,"N/A")</f>
        <v>N/A</v>
      </c>
      <c r="L29" s="30" t="str">
        <f>IFERROR(N10*C2,"N/A")</f>
        <v>N/A</v>
      </c>
      <c r="M29" s="30" t="str">
        <f>IFERROR(P10*C2,"N/A")</f>
        <v>N/A</v>
      </c>
      <c r="N29" s="30" t="str">
        <f>IFERROR(Q10*C2,"N/A")</f>
        <v>N/A</v>
      </c>
      <c r="O29" s="30" t="str">
        <f>IFERROR(R10*C2,"N/A")</f>
        <v>N/A</v>
      </c>
      <c r="P29" s="30" t="str">
        <f>IFERROR(B20*C2,"N/A")</f>
        <v>N/A</v>
      </c>
      <c r="Q29" s="30" t="str">
        <f>IFERROR(C20*C2,"N/A")</f>
        <v>N/A</v>
      </c>
      <c r="R29" s="30" t="str">
        <f>IFERROR(D20*C2,"N/A")</f>
        <v>N/A</v>
      </c>
      <c r="S29" s="30" t="str">
        <f>IFERROR(F20*C2,"N/A")</f>
        <v>N/A</v>
      </c>
      <c r="T29" s="30" t="str">
        <f>IFERROR(G20*C2,"N/A")</f>
        <v>N/A</v>
      </c>
    </row>
    <row r="30" spans="1:24" ht="30" customHeight="1">
      <c r="A30" s="29" t="str">
        <f t="shared" ref="A30:A33" si="3">B3</f>
        <v>Population Need</v>
      </c>
      <c r="B30" s="30" t="str">
        <f>IFERROR(IF(B11*C3 = 0, "", B11*C3), "N/A")</f>
        <v/>
      </c>
      <c r="C30" s="30" t="str">
        <f>IFERROR(IF(C11*C3 = 0, "", C11*C3), "N/A")</f>
        <v/>
      </c>
      <c r="D30" s="30" t="str">
        <f>IFERROR(IF(D11*C3 = 0, "", D11*C3), "N/A")</f>
        <v/>
      </c>
      <c r="E30" s="30" t="str">
        <f>IFERROR(IF(E11*C3 = 0, "", E11*C3), "N/A")</f>
        <v/>
      </c>
      <c r="F30" s="30" t="str">
        <f>IFERROR(IF(G11*C3 = 0, "", G11*C3), "N/A")</f>
        <v/>
      </c>
      <c r="G30" s="30" t="str">
        <f>IFERROR(IF(H11*C3 = 0, "", H11*C3), "N/A")</f>
        <v/>
      </c>
      <c r="H30" s="30" t="str">
        <f>IFERROR(IF(I11*C3 = 0, "", I11*C3), "N/A")</f>
        <v/>
      </c>
      <c r="I30" s="30" t="str">
        <f>IFERROR(IF(K11*C3 = 0, "", K11*C3), "N/A")</f>
        <v/>
      </c>
      <c r="J30" s="30" t="str">
        <f>IFERROR(IF(L11*C3 = 0, "", L11*C3), "N/A")</f>
        <v/>
      </c>
      <c r="K30" s="30" t="str">
        <f>IFERROR(IF(M11*C3 = 0, "", M11*C3), "N/A")</f>
        <v/>
      </c>
      <c r="L30" s="30" t="str">
        <f>IFERROR(IF(N11*C3 = 0, "", N11*C3), "N/A")</f>
        <v/>
      </c>
      <c r="M30" s="30" t="str">
        <f>IFERROR(IF(P11*C3 = 0, "", P11*C3), "N/A")</f>
        <v/>
      </c>
      <c r="N30" s="28" t="str">
        <f>IFERROR(IF(Q11*C3 = 0, "", Q11*C3), "N/A")</f>
        <v/>
      </c>
      <c r="O30" s="31" t="str">
        <f>IFERROR(IF(R11*C3 = 0, "", R11*C3), "N/A")</f>
        <v/>
      </c>
      <c r="P30" s="30" t="str">
        <f>IFERROR(IF(B21 = 0, "", B21*C3), "N/A")</f>
        <v/>
      </c>
      <c r="Q30" s="30" t="str">
        <f>IFERROR(IF(C21*C3 = 0, "", C21*C3), "N/A")</f>
        <v/>
      </c>
      <c r="R30" s="30" t="str">
        <f>IFERROR(IF(D21*C3 = 0, "", D21*C3), "N/A")</f>
        <v/>
      </c>
      <c r="S30" s="30" t="str">
        <f>IFERROR(IF(F21*C3 = 0, "", F21*C3), "N/A")</f>
        <v/>
      </c>
      <c r="T30" s="30" t="str">
        <f>IFERROR(IF(G21*C3 = 0, "", G21*C3), "N/A")</f>
        <v/>
      </c>
    </row>
    <row r="31" spans="1:24" ht="30" customHeight="1">
      <c r="A31" s="29" t="str">
        <f t="shared" si="3"/>
        <v>Inequalities Focus</v>
      </c>
      <c r="B31" s="30" t="str">
        <f t="shared" ref="B31:B33" si="4">IFERROR(IF(B12*C4 = 0, "", B12*C4), "N/A")</f>
        <v/>
      </c>
      <c r="C31" s="30" t="str">
        <f t="shared" ref="C31:C33" si="5">IFERROR(IF(C12*C4 = 0, "", C12*C4), "N/A")</f>
        <v/>
      </c>
      <c r="D31" s="30" t="str">
        <f t="shared" ref="D31:D33" si="6">IFERROR(IF(D12*C4 = 0, "", D12*C4), "N/A")</f>
        <v/>
      </c>
      <c r="E31" s="30" t="str">
        <f t="shared" ref="E31:E33" si="7">IFERROR(IF(E12*C4 = 0, "", E12*C4), "N/A")</f>
        <v/>
      </c>
      <c r="F31" s="30" t="str">
        <f t="shared" ref="F31:F33" si="8">IFERROR(IF(G12*C4 = 0, "", G12*C4), "N/A")</f>
        <v/>
      </c>
      <c r="G31" s="30" t="str">
        <f t="shared" ref="G31:G33" si="9">IFERROR(IF(H12*C4 = 0, "", H12*C4), "N/A")</f>
        <v/>
      </c>
      <c r="H31" s="30" t="str">
        <f t="shared" ref="H31:H33" si="10">IFERROR(IF(I12*C4 = 0, "", I12*C4), "N/A")</f>
        <v/>
      </c>
      <c r="I31" s="30" t="str">
        <f t="shared" ref="I31:I33" si="11">IFERROR(IF(K12*C4 = 0, "", K12*C4), "N/A")</f>
        <v/>
      </c>
      <c r="J31" s="30" t="str">
        <f t="shared" ref="J31:J33" si="12">IFERROR(IF(L12*C4 = 0, "", L12*C4), "N/A")</f>
        <v/>
      </c>
      <c r="K31" s="30" t="str">
        <f t="shared" ref="K31:K33" si="13">IFERROR(IF(M12*C4 = 0, "", M12*C4), "N/A")</f>
        <v/>
      </c>
      <c r="L31" s="30" t="str">
        <f t="shared" ref="L31:L33" si="14">IFERROR(IF(N12*C4 = 0, "", N12*C4), "N/A")</f>
        <v/>
      </c>
      <c r="M31" s="30" t="str">
        <f t="shared" ref="M31:M33" si="15">IFERROR(IF(P12*C4 = 0, "", P12*C4), "N/A")</f>
        <v/>
      </c>
      <c r="N31" s="28" t="str">
        <f t="shared" ref="N31:N33" si="16">IFERROR(IF(Q12*C4 = 0, "", Q12*C4), "N/A")</f>
        <v/>
      </c>
      <c r="O31" s="31" t="str">
        <f t="shared" ref="O31:O33" si="17">IFERROR(IF(R12*C4 = 0, "", R12*C4), "N/A")</f>
        <v/>
      </c>
      <c r="P31" s="30" t="str">
        <f t="shared" ref="P31:P33" si="18">IFERROR(IF(B22 = 0, "", B22*C4), "N/A")</f>
        <v/>
      </c>
      <c r="Q31" s="30" t="str">
        <f t="shared" ref="Q31:Q33" si="19">IFERROR(IF(C22*C4 = 0, "", C22*C4), "N/A")</f>
        <v/>
      </c>
      <c r="R31" s="30" t="str">
        <f t="shared" ref="R31:R33" si="20">IFERROR(IF(D22*C4 = 0, "", D22*C4), "N/A")</f>
        <v/>
      </c>
      <c r="S31" s="30" t="str">
        <f t="shared" ref="S31:S33" si="21">IFERROR(IF(F22*C4 = 0, "", F22*C4), "N/A")</f>
        <v/>
      </c>
      <c r="T31" s="30" t="str">
        <f t="shared" ref="T31:T33" si="22">IFERROR(IF(G22*C4 = 0, "", G22*C4), "N/A")</f>
        <v/>
      </c>
    </row>
    <row r="32" spans="1:24" ht="30" customHeight="1">
      <c r="A32" s="29" t="str">
        <f t="shared" si="3"/>
        <v>Innovative Approach</v>
      </c>
      <c r="B32" s="30" t="str">
        <f t="shared" si="4"/>
        <v/>
      </c>
      <c r="C32" s="30" t="str">
        <f t="shared" si="5"/>
        <v/>
      </c>
      <c r="D32" s="30" t="str">
        <f t="shared" si="6"/>
        <v/>
      </c>
      <c r="E32" s="30" t="str">
        <f t="shared" si="7"/>
        <v/>
      </c>
      <c r="F32" s="30" t="str">
        <f t="shared" si="8"/>
        <v/>
      </c>
      <c r="G32" s="30" t="str">
        <f t="shared" si="9"/>
        <v/>
      </c>
      <c r="H32" s="30" t="str">
        <f t="shared" si="10"/>
        <v/>
      </c>
      <c r="I32" s="30" t="str">
        <f t="shared" si="11"/>
        <v/>
      </c>
      <c r="J32" s="30" t="str">
        <f t="shared" si="12"/>
        <v/>
      </c>
      <c r="K32" s="30" t="str">
        <f t="shared" si="13"/>
        <v/>
      </c>
      <c r="L32" s="30" t="str">
        <f t="shared" si="14"/>
        <v/>
      </c>
      <c r="M32" s="30" t="str">
        <f t="shared" si="15"/>
        <v/>
      </c>
      <c r="N32" s="28" t="str">
        <f t="shared" si="16"/>
        <v/>
      </c>
      <c r="O32" s="31" t="str">
        <f t="shared" si="17"/>
        <v/>
      </c>
      <c r="P32" s="30" t="str">
        <f t="shared" si="18"/>
        <v/>
      </c>
      <c r="Q32" s="30" t="str">
        <f t="shared" si="19"/>
        <v/>
      </c>
      <c r="R32" s="30" t="str">
        <f t="shared" si="20"/>
        <v/>
      </c>
      <c r="S32" s="30" t="str">
        <f t="shared" si="21"/>
        <v/>
      </c>
      <c r="T32" s="30" t="str">
        <f t="shared" si="22"/>
        <v/>
      </c>
    </row>
    <row r="33" spans="1:20" ht="30" customHeight="1">
      <c r="A33" s="29" t="str">
        <f t="shared" si="3"/>
        <v>Ability to Impact</v>
      </c>
      <c r="B33" s="30" t="str">
        <f t="shared" si="4"/>
        <v/>
      </c>
      <c r="C33" s="30" t="str">
        <f t="shared" si="5"/>
        <v/>
      </c>
      <c r="D33" s="30" t="str">
        <f t="shared" si="6"/>
        <v/>
      </c>
      <c r="E33" s="30" t="str">
        <f t="shared" si="7"/>
        <v/>
      </c>
      <c r="F33" s="30" t="str">
        <f t="shared" si="8"/>
        <v/>
      </c>
      <c r="G33" s="30" t="str">
        <f t="shared" si="9"/>
        <v/>
      </c>
      <c r="H33" s="30" t="str">
        <f t="shared" si="10"/>
        <v/>
      </c>
      <c r="I33" s="30" t="str">
        <f t="shared" si="11"/>
        <v/>
      </c>
      <c r="J33" s="30" t="str">
        <f t="shared" si="12"/>
        <v/>
      </c>
      <c r="K33" s="30" t="str">
        <f t="shared" si="13"/>
        <v/>
      </c>
      <c r="L33" s="30" t="str">
        <f t="shared" si="14"/>
        <v/>
      </c>
      <c r="M33" s="30" t="str">
        <f t="shared" si="15"/>
        <v/>
      </c>
      <c r="N33" s="28" t="str">
        <f t="shared" si="16"/>
        <v/>
      </c>
      <c r="O33" s="31" t="str">
        <f t="shared" si="17"/>
        <v/>
      </c>
      <c r="P33" s="30" t="str">
        <f t="shared" si="18"/>
        <v/>
      </c>
      <c r="Q33" s="30" t="str">
        <f t="shared" si="19"/>
        <v/>
      </c>
      <c r="R33" s="30" t="str">
        <f t="shared" si="20"/>
        <v/>
      </c>
      <c r="S33" s="30" t="str">
        <f t="shared" si="21"/>
        <v/>
      </c>
      <c r="T33" s="30" t="str">
        <f t="shared" si="22"/>
        <v/>
      </c>
    </row>
    <row r="34" spans="1:20" ht="30" customHeight="1">
      <c r="A34" s="29" t="s">
        <v>84</v>
      </c>
      <c r="B34" s="31" t="str">
        <f>IFERROR(IF(SUM(B29:B33)/5 = 0, "", SUM(B29:B33)/5), "N/A")</f>
        <v/>
      </c>
      <c r="C34" s="31" t="str">
        <f>IFERROR(IF(SUM(C29:C33)/5 = 0, "", SUM(C29:C33)/5), "N/A")</f>
        <v/>
      </c>
      <c r="D34" s="31" t="str">
        <f t="shared" ref="D34:T34" si="23">IFERROR(IF(SUM(D29:D33)/5 = 0, "", SUM(D29:D33)/5), "N/A")</f>
        <v/>
      </c>
      <c r="E34" s="31" t="str">
        <f t="shared" si="23"/>
        <v/>
      </c>
      <c r="F34" s="31" t="str">
        <f t="shared" si="23"/>
        <v/>
      </c>
      <c r="G34" s="31" t="str">
        <f t="shared" si="23"/>
        <v/>
      </c>
      <c r="H34" s="31" t="str">
        <f t="shared" si="23"/>
        <v/>
      </c>
      <c r="I34" s="31" t="str">
        <f t="shared" si="23"/>
        <v/>
      </c>
      <c r="J34" s="31" t="str">
        <f t="shared" si="23"/>
        <v/>
      </c>
      <c r="K34" s="31" t="str">
        <f t="shared" si="23"/>
        <v/>
      </c>
      <c r="L34" s="31" t="str">
        <f t="shared" si="23"/>
        <v/>
      </c>
      <c r="M34" s="31" t="str">
        <f t="shared" si="23"/>
        <v/>
      </c>
      <c r="N34" s="31" t="str">
        <f t="shared" si="23"/>
        <v/>
      </c>
      <c r="O34" s="31" t="str">
        <f t="shared" si="23"/>
        <v/>
      </c>
      <c r="P34" s="31" t="str">
        <f t="shared" si="23"/>
        <v/>
      </c>
      <c r="Q34" s="31" t="str">
        <f t="shared" si="23"/>
        <v/>
      </c>
      <c r="R34" s="31" t="str">
        <f t="shared" si="23"/>
        <v/>
      </c>
      <c r="S34" s="31" t="str">
        <f t="shared" si="23"/>
        <v/>
      </c>
      <c r="T34" s="31" t="str">
        <f t="shared" si="23"/>
        <v/>
      </c>
    </row>
    <row r="35" spans="1:20" ht="30" customHeight="1" thickBot="1">
      <c r="A35" s="29" t="s">
        <v>85</v>
      </c>
      <c r="B35" s="201" t="str">
        <f>IFERROR(AVERAGEIF(B34:E34, "&gt;0"), "N/A")</f>
        <v>N/A</v>
      </c>
      <c r="C35" s="202"/>
      <c r="D35" s="202"/>
      <c r="E35" s="203"/>
      <c r="F35" s="196" t="str">
        <f>IFERROR(AVERAGEIF(F34:H34, "&gt;0"), "N/A")</f>
        <v>N/A</v>
      </c>
      <c r="G35" s="204"/>
      <c r="H35" s="197"/>
      <c r="I35" s="196" t="str">
        <f>IFERROR(AVERAGEIF(I34:L34, "&gt;0"), "N/A")</f>
        <v>N/A</v>
      </c>
      <c r="J35" s="204"/>
      <c r="K35" s="204"/>
      <c r="L35" s="197"/>
      <c r="M35" s="196" t="str">
        <f>IFERROR(AVERAGEIF(M34:O34, "&gt;0"), "N/A")</f>
        <v>N/A</v>
      </c>
      <c r="N35" s="204"/>
      <c r="O35" s="197"/>
      <c r="P35" s="196" t="str">
        <f>IFERROR(AVERAGEIF(P34:R34, "&gt;0"), "N/A")</f>
        <v>N/A</v>
      </c>
      <c r="Q35" s="204"/>
      <c r="R35" s="197"/>
      <c r="S35" s="196" t="str">
        <f>IFERROR(AVERAGEIF(S34:T34, "&gt;0"), "N/A")</f>
        <v>N/A</v>
      </c>
      <c r="T35" s="197"/>
    </row>
    <row r="36" spans="1:20" ht="30" customHeight="1" thickBot="1"/>
    <row r="37" spans="1:20" ht="30" customHeight="1">
      <c r="A37" s="200" t="s">
        <v>83</v>
      </c>
      <c r="B37" s="198" t="str">
        <f>I18</f>
        <v>Arts and culture</v>
      </c>
      <c r="C37" s="199"/>
      <c r="D37" s="198" t="str">
        <f>L18</f>
        <v>Policing, crime, and safety</v>
      </c>
      <c r="E37" s="199"/>
    </row>
    <row r="38" spans="1:20" ht="30" customHeight="1">
      <c r="A38" s="200"/>
      <c r="B38" s="30" t="str">
        <f>I19</f>
        <v>Access to arts and cultural opportunities</v>
      </c>
      <c r="C38" s="31" t="str">
        <f>J19</f>
        <v>Custom Opportunity</v>
      </c>
      <c r="D38" s="30" t="str">
        <f>L19</f>
        <v>Crime and safety</v>
      </c>
      <c r="E38" s="31" t="str">
        <f>M19</f>
        <v>Custom Opportunity</v>
      </c>
    </row>
    <row r="39" spans="1:20" ht="30" customHeight="1">
      <c r="A39" s="29" t="str">
        <f>B2</f>
        <v>Is this a political priority right now?</v>
      </c>
      <c r="B39" s="30" t="str">
        <f>IFERROR(I20*C2,"N/A")</f>
        <v>N/A</v>
      </c>
      <c r="C39" s="30" t="str">
        <f>IFERROR(J20*C2,"N/A")</f>
        <v>N/A</v>
      </c>
      <c r="D39" s="30" t="str">
        <f>IFERROR(L20*C2,"N/A")</f>
        <v>N/A</v>
      </c>
      <c r="E39" s="30" t="str">
        <f>IFERROR(M20*C2,"N/A")</f>
        <v>N/A</v>
      </c>
    </row>
    <row r="40" spans="1:20" ht="30" customHeight="1">
      <c r="A40" s="29" t="str">
        <f>B3</f>
        <v>Population Need</v>
      </c>
      <c r="B40" s="30" t="str">
        <f>IFERROR(IF(I21*C3 = 0, "", I21*C3), "N/A")</f>
        <v/>
      </c>
      <c r="C40" s="31" t="str">
        <f>IFERROR(IF(J21*C3 = 0, "", J21*C3), "N/A")</f>
        <v/>
      </c>
      <c r="D40" s="30" t="str">
        <f>IFERROR(IF(L21*C3 = 0, "", L21*C3), "N/A")</f>
        <v/>
      </c>
      <c r="E40" s="31" t="str">
        <f>IFERROR(IF(M21*C3 = 0, "", M21*C3), "N/A")</f>
        <v/>
      </c>
    </row>
    <row r="41" spans="1:20" ht="30" customHeight="1">
      <c r="A41" s="29" t="str">
        <f>B4</f>
        <v>Inequalities Focus</v>
      </c>
      <c r="B41" s="30" t="str">
        <f t="shared" ref="B41:B43" si="24">IFERROR(IF(I22*C4 = 0, "", I22*C4), "N/A")</f>
        <v/>
      </c>
      <c r="C41" s="31" t="str">
        <f t="shared" ref="C41:C43" si="25">IFERROR(IF(J22*C4 = 0, "", J22*C4), "N/A")</f>
        <v/>
      </c>
      <c r="D41" s="30" t="str">
        <f t="shared" ref="D41:D43" si="26">IFERROR(IF(L22*C4 = 0, "", L22*C4), "N/A")</f>
        <v/>
      </c>
      <c r="E41" s="31" t="str">
        <f t="shared" ref="E41:E43" si="27">IFERROR(IF(M22*C4 = 0, "", M22*C4), "N/A")</f>
        <v/>
      </c>
    </row>
    <row r="42" spans="1:20" ht="30" customHeight="1">
      <c r="A42" s="29" t="str">
        <f>B5</f>
        <v>Innovative Approach</v>
      </c>
      <c r="B42" s="30" t="str">
        <f t="shared" si="24"/>
        <v/>
      </c>
      <c r="C42" s="31" t="str">
        <f t="shared" si="25"/>
        <v/>
      </c>
      <c r="D42" s="30" t="str">
        <f t="shared" si="26"/>
        <v/>
      </c>
      <c r="E42" s="31" t="str">
        <f t="shared" si="27"/>
        <v/>
      </c>
    </row>
    <row r="43" spans="1:20" ht="30" customHeight="1">
      <c r="A43" s="29" t="str">
        <f>B6</f>
        <v>Ability to Impact</v>
      </c>
      <c r="B43" s="30" t="str">
        <f t="shared" si="24"/>
        <v/>
      </c>
      <c r="C43" s="31" t="str">
        <f t="shared" si="25"/>
        <v/>
      </c>
      <c r="D43" s="30" t="str">
        <f t="shared" si="26"/>
        <v/>
      </c>
      <c r="E43" s="31" t="str">
        <f t="shared" si="27"/>
        <v/>
      </c>
    </row>
    <row r="44" spans="1:20" ht="30" customHeight="1">
      <c r="A44" s="29" t="s">
        <v>84</v>
      </c>
      <c r="B44" s="30" t="str">
        <f>IFERROR(IF(SUM(B39:B43)/5 = 0, "", SUM(B39:B43)/5), "N/A")</f>
        <v/>
      </c>
      <c r="C44" s="30" t="str">
        <f t="shared" ref="C44:E44" si="28">IFERROR(IF(SUM(C39:C43)/5 = 0, "", SUM(C39:C43)/5), "N/A")</f>
        <v/>
      </c>
      <c r="D44" s="30" t="str">
        <f t="shared" si="28"/>
        <v/>
      </c>
      <c r="E44" s="30" t="str">
        <f t="shared" si="28"/>
        <v/>
      </c>
    </row>
    <row r="45" spans="1:20" ht="30" customHeight="1" thickBot="1">
      <c r="A45" s="29" t="s">
        <v>85</v>
      </c>
      <c r="B45" s="196" t="str">
        <f>IFERROR(AVERAGEIF(B44:C44, "&gt;0"), "N/A")</f>
        <v>N/A</v>
      </c>
      <c r="C45" s="197"/>
      <c r="D45" s="196" t="str">
        <f>IFERROR(AVERAGEIF(D44:E44, "&gt;0"), "N/A")</f>
        <v>N/A</v>
      </c>
      <c r="E45" s="197"/>
    </row>
  </sheetData>
  <sheetProtection algorithmName="SHA-512" hashValue="yv27VfPR8b1PMLDWHLWL1Us1wiTy1pQjYRH8E4I4q4VKKnn5Cn6aJgTUIjRdMkfM7G8QePSdMhAV63vzt7g7Zg==" saltValue="3H0x4J2Gtxap61kfqX32Uw==" spinCount="100000" sheet="1" objects="1" scenarios="1"/>
  <mergeCells count="26">
    <mergeCell ref="A27:A28"/>
    <mergeCell ref="B8:E8"/>
    <mergeCell ref="G8:I8"/>
    <mergeCell ref="K8:N8"/>
    <mergeCell ref="P8:R8"/>
    <mergeCell ref="B18:D18"/>
    <mergeCell ref="F18:G18"/>
    <mergeCell ref="I18:J18"/>
    <mergeCell ref="L18:M18"/>
    <mergeCell ref="B27:E27"/>
    <mergeCell ref="P27:R27"/>
    <mergeCell ref="S27:T27"/>
    <mergeCell ref="B37:C37"/>
    <mergeCell ref="S35:T35"/>
    <mergeCell ref="P35:R35"/>
    <mergeCell ref="F35:H35"/>
    <mergeCell ref="I35:L35"/>
    <mergeCell ref="M35:O35"/>
    <mergeCell ref="F27:H27"/>
    <mergeCell ref="I27:L27"/>
    <mergeCell ref="M27:O27"/>
    <mergeCell ref="D45:E45"/>
    <mergeCell ref="B45:C45"/>
    <mergeCell ref="D37:E37"/>
    <mergeCell ref="A37:A38"/>
    <mergeCell ref="B35:E3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B0EFD-4B84-4249-A8F2-46AF5B4A41C0}">
  <sheetPr codeName="Sheet8"/>
  <dimension ref="B1:Q17"/>
  <sheetViews>
    <sheetView zoomScaleNormal="100" workbookViewId="0">
      <selection activeCell="B2" sqref="B2:J4"/>
    </sheetView>
  </sheetViews>
  <sheetFormatPr defaultColWidth="30.54296875" defaultRowHeight="60" customHeight="1"/>
  <cols>
    <col min="1" max="1" width="5.6328125" style="1" customWidth="1"/>
    <col min="2" max="2" width="20.54296875" style="1" customWidth="1"/>
    <col min="3" max="3" width="15.54296875" style="1" customWidth="1"/>
    <col min="4" max="8" width="50.6328125" style="1" customWidth="1"/>
    <col min="9" max="10" width="20.6328125" style="1" customWidth="1"/>
    <col min="11" max="16384" width="30.54296875" style="1"/>
  </cols>
  <sheetData>
    <row r="1" spans="2:17" ht="60" customHeight="1">
      <c r="B1" s="214" t="s">
        <v>46</v>
      </c>
      <c r="C1" s="214"/>
      <c r="D1" s="214"/>
      <c r="E1" s="214"/>
      <c r="F1" s="214"/>
      <c r="G1" s="4"/>
    </row>
    <row r="2" spans="2:17" ht="60" customHeight="1">
      <c r="B2" s="145" t="s">
        <v>100</v>
      </c>
      <c r="C2" s="145"/>
      <c r="D2" s="145"/>
      <c r="E2" s="145"/>
      <c r="F2" s="145"/>
      <c r="G2" s="145"/>
      <c r="H2" s="145"/>
      <c r="I2" s="145"/>
      <c r="J2" s="145"/>
      <c r="M2" s="8"/>
      <c r="O2" s="8"/>
      <c r="Q2" s="8"/>
    </row>
    <row r="3" spans="2:17" ht="60" customHeight="1">
      <c r="B3" s="145"/>
      <c r="C3" s="145"/>
      <c r="D3" s="145"/>
      <c r="E3" s="145"/>
      <c r="F3" s="145"/>
      <c r="G3" s="145"/>
      <c r="H3" s="145"/>
      <c r="I3" s="145"/>
      <c r="J3" s="145"/>
      <c r="M3" s="8"/>
      <c r="O3" s="8"/>
      <c r="Q3" s="8"/>
    </row>
    <row r="4" spans="2:17" ht="88.5" customHeight="1">
      <c r="B4" s="145"/>
      <c r="C4" s="145"/>
      <c r="D4" s="145"/>
      <c r="E4" s="145"/>
      <c r="F4" s="145"/>
      <c r="G4" s="145"/>
      <c r="H4" s="145"/>
      <c r="I4" s="145"/>
      <c r="J4" s="145"/>
      <c r="M4" s="9"/>
      <c r="O4" s="9"/>
    </row>
    <row r="5" spans="2:17" ht="60" customHeight="1">
      <c r="B5" s="212" t="s">
        <v>101</v>
      </c>
      <c r="C5" s="212"/>
      <c r="I5" s="212" t="s">
        <v>102</v>
      </c>
      <c r="J5" s="212"/>
      <c r="M5" s="9"/>
      <c r="O5" s="9"/>
    </row>
    <row r="6" spans="2:17" ht="60" customHeight="1">
      <c r="B6" s="215" t="s">
        <v>47</v>
      </c>
      <c r="C6" s="215"/>
      <c r="D6" s="11" t="str">
        <f>'Step1_Prioritisation Criteria'!B9</f>
        <v>Is this a political priority right now?</v>
      </c>
      <c r="E6" s="11" t="str">
        <f>'Step1_Prioritisation Criteria'!B10</f>
        <v>Population Need</v>
      </c>
      <c r="F6" s="11" t="str">
        <f>'Step1_Prioritisation Criteria'!B11</f>
        <v>Inequalities Focus</v>
      </c>
      <c r="G6" s="11" t="str">
        <f>'Step1_Prioritisation Criteria'!B12</f>
        <v>Innovative Approach</v>
      </c>
      <c r="H6" s="11" t="str">
        <f>'Step1_Prioritisation Criteria'!B13</f>
        <v>Ability to Impact</v>
      </c>
      <c r="I6" s="139" t="s">
        <v>48</v>
      </c>
      <c r="J6" s="139" t="s">
        <v>45</v>
      </c>
      <c r="K6" s="6"/>
    </row>
    <row r="7" spans="2:17" ht="60" customHeight="1">
      <c r="B7" s="216" t="s">
        <v>49</v>
      </c>
      <c r="C7" s="14" t="s">
        <v>50</v>
      </c>
      <c r="D7" s="132" t="s">
        <v>80</v>
      </c>
      <c r="E7" s="132"/>
      <c r="F7" s="132"/>
      <c r="G7" s="132"/>
      <c r="H7" s="132"/>
      <c r="I7" s="213" t="str">
        <f>Backend!B34</f>
        <v/>
      </c>
      <c r="J7" s="210" t="str">
        <f>IFERROR(AVERAGE(IF((I7&lt;&gt;0)*(I9&lt;&gt;0)*(I11&lt;&gt;0)*(I13&lt;&gt;0), (I7, I9, I11, I13))), "N/A")</f>
        <v>N/A</v>
      </c>
      <c r="K7" s="3"/>
    </row>
    <row r="8" spans="2:17" ht="100" customHeight="1">
      <c r="B8" s="216"/>
      <c r="C8" s="14" t="s">
        <v>4</v>
      </c>
      <c r="D8" s="133"/>
      <c r="E8" s="133"/>
      <c r="F8" s="133"/>
      <c r="G8" s="133"/>
      <c r="H8" s="133"/>
      <c r="I8" s="213"/>
      <c r="J8" s="211"/>
      <c r="K8" s="3"/>
    </row>
    <row r="9" spans="2:17" ht="60" customHeight="1">
      <c r="B9" s="217" t="s">
        <v>51</v>
      </c>
      <c r="C9" s="15" t="s">
        <v>50</v>
      </c>
      <c r="D9" s="134" t="s">
        <v>80</v>
      </c>
      <c r="E9" s="134"/>
      <c r="F9" s="134"/>
      <c r="G9" s="134"/>
      <c r="H9" s="134"/>
      <c r="I9" s="209" t="str">
        <f>Backend!C34</f>
        <v/>
      </c>
      <c r="J9" s="211"/>
      <c r="K9" s="3"/>
    </row>
    <row r="10" spans="2:17" ht="100" customHeight="1">
      <c r="B10" s="217"/>
      <c r="C10" s="15" t="s">
        <v>4</v>
      </c>
      <c r="D10" s="135"/>
      <c r="E10" s="135"/>
      <c r="F10" s="135"/>
      <c r="G10" s="135"/>
      <c r="H10" s="135"/>
      <c r="I10" s="209"/>
      <c r="J10" s="211"/>
      <c r="K10" s="3"/>
    </row>
    <row r="11" spans="2:17" ht="60" customHeight="1">
      <c r="B11" s="216" t="s">
        <v>52</v>
      </c>
      <c r="C11" s="14" t="s">
        <v>50</v>
      </c>
      <c r="D11" s="132" t="s">
        <v>80</v>
      </c>
      <c r="E11" s="132"/>
      <c r="F11" s="132"/>
      <c r="G11" s="132"/>
      <c r="H11" s="132"/>
      <c r="I11" s="213" t="str">
        <f>Backend!D34</f>
        <v/>
      </c>
      <c r="J11" s="211"/>
      <c r="K11" s="3"/>
    </row>
    <row r="12" spans="2:17" ht="100" customHeight="1">
      <c r="B12" s="216"/>
      <c r="C12" s="14" t="s">
        <v>4</v>
      </c>
      <c r="D12" s="136"/>
      <c r="E12" s="136"/>
      <c r="F12" s="136"/>
      <c r="G12" s="136"/>
      <c r="H12" s="136"/>
      <c r="I12" s="213"/>
      <c r="J12" s="211"/>
      <c r="K12" s="3"/>
    </row>
    <row r="13" spans="2:17" ht="60" customHeight="1">
      <c r="B13" s="207" t="s">
        <v>53</v>
      </c>
      <c r="C13" s="15" t="s">
        <v>50</v>
      </c>
      <c r="D13" s="134" t="s">
        <v>80</v>
      </c>
      <c r="E13" s="134"/>
      <c r="F13" s="134"/>
      <c r="G13" s="134"/>
      <c r="H13" s="134"/>
      <c r="I13" s="209" t="str">
        <f>Backend!E34</f>
        <v/>
      </c>
      <c r="J13" s="211"/>
      <c r="K13" s="3"/>
    </row>
    <row r="14" spans="2:17" ht="100" customHeight="1">
      <c r="B14" s="208"/>
      <c r="C14" s="140" t="s">
        <v>4</v>
      </c>
      <c r="D14" s="135"/>
      <c r="E14" s="135"/>
      <c r="F14" s="135"/>
      <c r="G14" s="135"/>
      <c r="H14" s="135"/>
      <c r="I14" s="209"/>
      <c r="J14" s="211"/>
      <c r="K14" s="3"/>
    </row>
    <row r="15" spans="2:17" s="99" customFormat="1" ht="80" customHeight="1">
      <c r="B15" s="212" t="s">
        <v>103</v>
      </c>
      <c r="C15" s="212"/>
      <c r="J15" s="137"/>
      <c r="K15" s="137"/>
    </row>
    <row r="16" spans="2:17" ht="60" customHeight="1">
      <c r="J16" s="3"/>
      <c r="K16" s="3"/>
    </row>
    <row r="17" spans="10:11" ht="60" customHeight="1">
      <c r="J17" s="7"/>
      <c r="K17" s="7"/>
    </row>
  </sheetData>
  <sheetProtection algorithmName="SHA-512" hashValue="JkRlOkyyuB6GZz0ICsmr0FhndeNhX8nEjwRimeleb099rSRQSnBEgyO074Txm+21t8dENarLEzSQde1wgxC6kg==" saltValue="D0IxfRgirIhEzwRuynBUcg==" spinCount="100000" sheet="1" objects="1" scenarios="1"/>
  <mergeCells count="15">
    <mergeCell ref="B1:F1"/>
    <mergeCell ref="B6:C6"/>
    <mergeCell ref="B7:B8"/>
    <mergeCell ref="B11:B12"/>
    <mergeCell ref="B9:B10"/>
    <mergeCell ref="B2:J4"/>
    <mergeCell ref="I5:J5"/>
    <mergeCell ref="B13:B14"/>
    <mergeCell ref="I13:I14"/>
    <mergeCell ref="J7:J14"/>
    <mergeCell ref="B5:C5"/>
    <mergeCell ref="B15:C15"/>
    <mergeCell ref="I7:I8"/>
    <mergeCell ref="I9:I10"/>
    <mergeCell ref="I11:I12"/>
  </mergeCells>
  <conditionalFormatting sqref="D7:H7 D9:H9 D11:H11">
    <cfRule type="colorScale" priority="2">
      <colorScale>
        <cfvo type="num" val="1"/>
        <cfvo type="num" val="2"/>
        <cfvo type="num" val="3"/>
        <color rgb="FFFF7C80"/>
        <color rgb="FFFFC000"/>
        <color rgb="FF92D050"/>
      </colorScale>
    </cfRule>
  </conditionalFormatting>
  <conditionalFormatting sqref="D13:H13">
    <cfRule type="colorScale" priority="1">
      <colorScale>
        <cfvo type="num" val="1"/>
        <cfvo type="num" val="2"/>
        <cfvo type="num" val="3"/>
        <color rgb="FFFF7C80"/>
        <color rgb="FFFFC000"/>
        <color rgb="FF92D050"/>
      </colorScale>
    </cfRule>
  </conditionalFormatting>
  <dataValidations count="1">
    <dataValidation type="list" allowBlank="1" showInputMessage="1" showErrorMessage="1" sqref="D7:H7 D9:H9 D11:H11 D13:H13" xr:uid="{7C08B1D7-0D7A-4CB2-8FC8-059B1E9402EB}">
      <formula1>"N/A,1,2,3"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5E60B-9F3E-481D-9077-736AAB65AD02}">
  <dimension ref="B1:Q15"/>
  <sheetViews>
    <sheetView zoomScaleNormal="100" workbookViewId="0">
      <selection activeCell="D5" sqref="D5"/>
    </sheetView>
  </sheetViews>
  <sheetFormatPr defaultColWidth="30.54296875" defaultRowHeight="60" customHeight="1"/>
  <cols>
    <col min="1" max="1" width="5.6328125" style="1" customWidth="1"/>
    <col min="2" max="2" width="20.54296875" style="1" customWidth="1"/>
    <col min="3" max="3" width="15.54296875" style="1" customWidth="1"/>
    <col min="4" max="8" width="50.6328125" style="1" customWidth="1"/>
    <col min="9" max="10" width="20.6328125" style="1" customWidth="1"/>
    <col min="11" max="16384" width="30.54296875" style="1"/>
  </cols>
  <sheetData>
    <row r="1" spans="2:17" ht="60" customHeight="1">
      <c r="B1" s="214" t="s">
        <v>54</v>
      </c>
      <c r="C1" s="214"/>
      <c r="D1" s="214"/>
      <c r="E1" s="214"/>
      <c r="F1" s="214"/>
      <c r="G1" s="4"/>
    </row>
    <row r="2" spans="2:17" ht="60" customHeight="1">
      <c r="B2" s="145" t="s">
        <v>100</v>
      </c>
      <c r="C2" s="145"/>
      <c r="D2" s="145"/>
      <c r="E2" s="145"/>
      <c r="F2" s="145"/>
      <c r="G2" s="145"/>
      <c r="H2" s="145"/>
      <c r="I2" s="145"/>
      <c r="J2" s="145"/>
      <c r="M2" s="8"/>
      <c r="O2" s="8"/>
      <c r="Q2" s="8"/>
    </row>
    <row r="3" spans="2:17" ht="60" customHeight="1">
      <c r="B3" s="145"/>
      <c r="C3" s="145"/>
      <c r="D3" s="145"/>
      <c r="E3" s="145"/>
      <c r="F3" s="145"/>
      <c r="G3" s="145"/>
      <c r="H3" s="145"/>
      <c r="I3" s="145"/>
      <c r="J3" s="145"/>
      <c r="M3" s="8"/>
      <c r="O3" s="8"/>
      <c r="Q3" s="8"/>
    </row>
    <row r="4" spans="2:17" ht="60" customHeight="1">
      <c r="B4" s="145"/>
      <c r="C4" s="145"/>
      <c r="D4" s="145"/>
      <c r="E4" s="145"/>
      <c r="F4" s="145"/>
      <c r="G4" s="145"/>
      <c r="H4" s="145"/>
      <c r="I4" s="145"/>
      <c r="J4" s="145"/>
      <c r="M4" s="9"/>
      <c r="O4" s="9"/>
    </row>
    <row r="5" spans="2:17" ht="60" customHeight="1">
      <c r="B5" s="212" t="s">
        <v>101</v>
      </c>
      <c r="C5" s="212"/>
      <c r="I5" s="212" t="s">
        <v>102</v>
      </c>
      <c r="J5" s="212"/>
      <c r="M5" s="9"/>
      <c r="O5" s="9"/>
    </row>
    <row r="6" spans="2:17" ht="60" customHeight="1">
      <c r="B6" s="215" t="s">
        <v>47</v>
      </c>
      <c r="C6" s="215"/>
      <c r="D6" s="11" t="str">
        <f>'Step1_Prioritisation Criteria'!B9</f>
        <v>Is this a political priority right now?</v>
      </c>
      <c r="E6" s="11" t="str">
        <f>'Step1_Prioritisation Criteria'!B10</f>
        <v>Population Need</v>
      </c>
      <c r="F6" s="11" t="str">
        <f>'Step1_Prioritisation Criteria'!B11</f>
        <v>Inequalities Focus</v>
      </c>
      <c r="G6" s="11" t="str">
        <f>'Step1_Prioritisation Criteria'!B12</f>
        <v>Innovative Approach</v>
      </c>
      <c r="H6" s="11" t="str">
        <f>'Step1_Prioritisation Criteria'!B13</f>
        <v>Ability to Impact</v>
      </c>
      <c r="I6" s="139" t="s">
        <v>48</v>
      </c>
      <c r="J6" s="139" t="s">
        <v>45</v>
      </c>
      <c r="K6" s="6"/>
    </row>
    <row r="7" spans="2:17" ht="60" customHeight="1">
      <c r="B7" s="216" t="s">
        <v>55</v>
      </c>
      <c r="C7" s="14" t="s">
        <v>50</v>
      </c>
      <c r="D7" s="132" t="s">
        <v>80</v>
      </c>
      <c r="E7" s="132"/>
      <c r="F7" s="132"/>
      <c r="G7" s="132"/>
      <c r="H7" s="132"/>
      <c r="I7" s="213" t="str">
        <f>Backend!F34</f>
        <v/>
      </c>
      <c r="J7" s="218" t="str">
        <f>IFERROR(AVERAGE(IF((I7&lt;&gt;0)*(I9&lt;&gt;0)*(I11&lt;&gt;0), (I7, I9, I11))), "N/A")</f>
        <v>N/A</v>
      </c>
      <c r="K7" s="3"/>
    </row>
    <row r="8" spans="2:17" ht="100" customHeight="1">
      <c r="B8" s="216"/>
      <c r="C8" s="14" t="s">
        <v>4</v>
      </c>
      <c r="D8" s="133"/>
      <c r="E8" s="133"/>
      <c r="F8" s="133"/>
      <c r="G8" s="133"/>
      <c r="H8" s="133"/>
      <c r="I8" s="213"/>
      <c r="J8" s="218"/>
      <c r="K8" s="3"/>
    </row>
    <row r="9" spans="2:17" ht="60" customHeight="1">
      <c r="B9" s="217" t="s">
        <v>56</v>
      </c>
      <c r="C9" s="15" t="s">
        <v>50</v>
      </c>
      <c r="D9" s="134" t="s">
        <v>80</v>
      </c>
      <c r="E9" s="134"/>
      <c r="F9" s="134"/>
      <c r="G9" s="134"/>
      <c r="H9" s="134"/>
      <c r="I9" s="209" t="str">
        <f>Backend!G34</f>
        <v/>
      </c>
      <c r="J9" s="218"/>
      <c r="K9" s="3"/>
    </row>
    <row r="10" spans="2:17" ht="100" customHeight="1">
      <c r="B10" s="217"/>
      <c r="C10" s="15" t="s">
        <v>4</v>
      </c>
      <c r="D10" s="135"/>
      <c r="E10" s="135"/>
      <c r="F10" s="135"/>
      <c r="G10" s="135"/>
      <c r="H10" s="135"/>
      <c r="I10" s="209"/>
      <c r="J10" s="218"/>
      <c r="K10" s="3"/>
    </row>
    <row r="11" spans="2:17" ht="60" customHeight="1">
      <c r="B11" s="219" t="s">
        <v>57</v>
      </c>
      <c r="C11" s="14" t="s">
        <v>50</v>
      </c>
      <c r="D11" s="132" t="s">
        <v>80</v>
      </c>
      <c r="E11" s="132"/>
      <c r="F11" s="132"/>
      <c r="G11" s="132"/>
      <c r="H11" s="132"/>
      <c r="I11" s="213" t="str">
        <f>Backend!H34</f>
        <v/>
      </c>
      <c r="J11" s="218"/>
      <c r="K11" s="3"/>
    </row>
    <row r="12" spans="2:17" ht="100" customHeight="1">
      <c r="B12" s="220"/>
      <c r="C12" s="138" t="s">
        <v>4</v>
      </c>
      <c r="D12" s="136"/>
      <c r="E12" s="136"/>
      <c r="F12" s="136"/>
      <c r="G12" s="136"/>
      <c r="H12" s="136"/>
      <c r="I12" s="213"/>
      <c r="J12" s="218"/>
      <c r="K12" s="3"/>
    </row>
    <row r="13" spans="2:17" ht="80" customHeight="1">
      <c r="B13" s="212" t="s">
        <v>103</v>
      </c>
      <c r="C13" s="212"/>
      <c r="J13" s="3"/>
      <c r="K13" s="3"/>
    </row>
    <row r="14" spans="2:17" ht="60" customHeight="1">
      <c r="J14" s="3"/>
      <c r="K14" s="3"/>
    </row>
    <row r="15" spans="2:17" ht="60" customHeight="1">
      <c r="J15" s="7"/>
      <c r="K15" s="7"/>
    </row>
  </sheetData>
  <sheetProtection algorithmName="SHA-512" hashValue="pnYUANY9OvIVfVX8J3kOSVTBlrBZNLwDNJfO0p5sFl/n5CAEDveDl440sm5L46pMiaKJ/Za9KHeMDVJe2EaYVg==" saltValue="E1X8umtW/hHAql/VjBuX5g==" spinCount="100000" sheet="1" objects="1" scenarios="1"/>
  <mergeCells count="13">
    <mergeCell ref="B13:C13"/>
    <mergeCell ref="B5:C5"/>
    <mergeCell ref="B6:C6"/>
    <mergeCell ref="B7:B8"/>
    <mergeCell ref="I7:I8"/>
    <mergeCell ref="B1:F1"/>
    <mergeCell ref="B2:J4"/>
    <mergeCell ref="J7:J12"/>
    <mergeCell ref="B9:B10"/>
    <mergeCell ref="I9:I10"/>
    <mergeCell ref="B11:B12"/>
    <mergeCell ref="I11:I12"/>
    <mergeCell ref="I5:J5"/>
  </mergeCells>
  <conditionalFormatting sqref="D7:H7 D9:H9 D11:H11">
    <cfRule type="colorScale" priority="2">
      <colorScale>
        <cfvo type="num" val="1"/>
        <cfvo type="num" val="2"/>
        <cfvo type="num" val="3"/>
        <color rgb="FFFF7C80"/>
        <color rgb="FFFFC000"/>
        <color rgb="FF92D050"/>
      </colorScale>
    </cfRule>
  </conditionalFormatting>
  <dataValidations count="1">
    <dataValidation type="list" allowBlank="1" showInputMessage="1" showErrorMessage="1" sqref="D7:H7 D9:H9 D11:H11" xr:uid="{91FFAE6E-58D5-42AB-9AE9-47B7491171EE}">
      <formula1>"N/A,1,2,3"</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20A09-3FF3-44D6-B7E4-09123BDFC1FD}">
  <dimension ref="B1:Q17"/>
  <sheetViews>
    <sheetView zoomScaleNormal="100" workbookViewId="0">
      <selection activeCell="D11" sqref="D11"/>
    </sheetView>
  </sheetViews>
  <sheetFormatPr defaultColWidth="30.54296875" defaultRowHeight="60" customHeight="1"/>
  <cols>
    <col min="1" max="1" width="5.6328125" style="1" customWidth="1"/>
    <col min="2" max="2" width="20.54296875" style="1" customWidth="1"/>
    <col min="3" max="3" width="15.54296875" style="1" customWidth="1"/>
    <col min="4" max="8" width="50.6328125" style="1" customWidth="1"/>
    <col min="9" max="10" width="20.6328125" style="1" customWidth="1"/>
    <col min="11" max="16384" width="30.54296875" style="1"/>
  </cols>
  <sheetData>
    <row r="1" spans="2:17" ht="60" customHeight="1">
      <c r="B1" s="214" t="s">
        <v>58</v>
      </c>
      <c r="C1" s="214"/>
      <c r="D1" s="214"/>
      <c r="E1" s="214"/>
      <c r="F1" s="214"/>
      <c r="G1" s="4"/>
    </row>
    <row r="2" spans="2:17" ht="60" customHeight="1">
      <c r="B2" s="145" t="s">
        <v>100</v>
      </c>
      <c r="C2" s="145"/>
      <c r="D2" s="145"/>
      <c r="E2" s="145"/>
      <c r="F2" s="145"/>
      <c r="G2" s="145"/>
      <c r="H2" s="145"/>
      <c r="I2" s="145"/>
      <c r="J2" s="145"/>
      <c r="M2" s="8"/>
      <c r="O2" s="8"/>
      <c r="Q2" s="8"/>
    </row>
    <row r="3" spans="2:17" ht="60" customHeight="1">
      <c r="B3" s="145"/>
      <c r="C3" s="145"/>
      <c r="D3" s="145"/>
      <c r="E3" s="145"/>
      <c r="F3" s="145"/>
      <c r="G3" s="145"/>
      <c r="H3" s="145"/>
      <c r="I3" s="145"/>
      <c r="J3" s="145"/>
      <c r="M3" s="8"/>
      <c r="O3" s="8"/>
      <c r="Q3" s="8"/>
    </row>
    <row r="4" spans="2:17" ht="60" customHeight="1">
      <c r="B4" s="145"/>
      <c r="C4" s="145"/>
      <c r="D4" s="145"/>
      <c r="E4" s="145"/>
      <c r="F4" s="145"/>
      <c r="G4" s="145"/>
      <c r="H4" s="145"/>
      <c r="I4" s="145"/>
      <c r="J4" s="145"/>
      <c r="M4" s="9"/>
      <c r="O4" s="9"/>
    </row>
    <row r="5" spans="2:17" ht="60" customHeight="1">
      <c r="B5" s="212" t="s">
        <v>101</v>
      </c>
      <c r="C5" s="212"/>
      <c r="I5" s="212" t="s">
        <v>102</v>
      </c>
      <c r="J5" s="212"/>
      <c r="M5" s="9"/>
      <c r="O5" s="9"/>
    </row>
    <row r="6" spans="2:17" ht="60" customHeight="1">
      <c r="B6" s="221" t="s">
        <v>47</v>
      </c>
      <c r="C6" s="221"/>
      <c r="D6" s="11" t="str">
        <f>'Step1_Prioritisation Criteria'!B9</f>
        <v>Is this a political priority right now?</v>
      </c>
      <c r="E6" s="11" t="str">
        <f>'Step1_Prioritisation Criteria'!B10</f>
        <v>Population Need</v>
      </c>
      <c r="F6" s="11" t="str">
        <f>'Step1_Prioritisation Criteria'!B11</f>
        <v>Inequalities Focus</v>
      </c>
      <c r="G6" s="11" t="str">
        <f>'Step1_Prioritisation Criteria'!B12</f>
        <v>Innovative Approach</v>
      </c>
      <c r="H6" s="11" t="str">
        <f>'Step1_Prioritisation Criteria'!B13</f>
        <v>Ability to Impact</v>
      </c>
      <c r="I6" s="131" t="s">
        <v>48</v>
      </c>
      <c r="J6" s="131" t="s">
        <v>45</v>
      </c>
      <c r="K6" s="6"/>
    </row>
    <row r="7" spans="2:17" ht="60" customHeight="1">
      <c r="B7" s="216" t="s">
        <v>59</v>
      </c>
      <c r="C7" s="14" t="s">
        <v>50</v>
      </c>
      <c r="D7" s="132" t="s">
        <v>80</v>
      </c>
      <c r="E7" s="132"/>
      <c r="F7" s="132"/>
      <c r="G7" s="132"/>
      <c r="H7" s="132"/>
      <c r="I7" s="213" t="str">
        <f>Backend!I34</f>
        <v/>
      </c>
      <c r="J7" s="218" t="str">
        <f>Backend!I35</f>
        <v>N/A</v>
      </c>
      <c r="K7" s="3"/>
    </row>
    <row r="8" spans="2:17" ht="100" customHeight="1">
      <c r="B8" s="216"/>
      <c r="C8" s="14" t="s">
        <v>4</v>
      </c>
      <c r="D8" s="133"/>
      <c r="E8" s="133"/>
      <c r="F8" s="133"/>
      <c r="G8" s="133"/>
      <c r="H8" s="133"/>
      <c r="I8" s="213"/>
      <c r="J8" s="218"/>
      <c r="K8" s="3"/>
    </row>
    <row r="9" spans="2:17" ht="60" customHeight="1">
      <c r="B9" s="217" t="s">
        <v>60</v>
      </c>
      <c r="C9" s="15" t="s">
        <v>50</v>
      </c>
      <c r="D9" s="134" t="s">
        <v>80</v>
      </c>
      <c r="E9" s="134"/>
      <c r="F9" s="134"/>
      <c r="G9" s="134"/>
      <c r="H9" s="134"/>
      <c r="I9" s="209" t="str">
        <f>Backend!J34</f>
        <v/>
      </c>
      <c r="J9" s="218"/>
      <c r="K9" s="3"/>
    </row>
    <row r="10" spans="2:17" ht="100" customHeight="1">
      <c r="B10" s="217"/>
      <c r="C10" s="15" t="s">
        <v>4</v>
      </c>
      <c r="D10" s="135"/>
      <c r="E10" s="135"/>
      <c r="F10" s="135"/>
      <c r="G10" s="135"/>
      <c r="H10" s="135"/>
      <c r="I10" s="209"/>
      <c r="J10" s="218"/>
      <c r="K10" s="3"/>
    </row>
    <row r="11" spans="2:17" ht="60" customHeight="1">
      <c r="B11" s="216" t="s">
        <v>61</v>
      </c>
      <c r="C11" s="14" t="s">
        <v>50</v>
      </c>
      <c r="D11" s="132" t="s">
        <v>80</v>
      </c>
      <c r="E11" s="132"/>
      <c r="F11" s="132"/>
      <c r="G11" s="132"/>
      <c r="H11" s="132"/>
      <c r="I11" s="213" t="str">
        <f>Backend!K34</f>
        <v/>
      </c>
      <c r="J11" s="218"/>
      <c r="K11" s="3"/>
    </row>
    <row r="12" spans="2:17" ht="100" customHeight="1">
      <c r="B12" s="216"/>
      <c r="C12" s="14" t="s">
        <v>4</v>
      </c>
      <c r="D12" s="136"/>
      <c r="E12" s="136"/>
      <c r="F12" s="136"/>
      <c r="G12" s="136"/>
      <c r="H12" s="136"/>
      <c r="I12" s="213"/>
      <c r="J12" s="218"/>
      <c r="K12" s="3"/>
    </row>
    <row r="13" spans="2:17" ht="60" customHeight="1">
      <c r="B13" s="207" t="s">
        <v>53</v>
      </c>
      <c r="C13" s="15" t="s">
        <v>50</v>
      </c>
      <c r="D13" s="134" t="s">
        <v>80</v>
      </c>
      <c r="E13" s="134"/>
      <c r="F13" s="134"/>
      <c r="G13" s="134"/>
      <c r="H13" s="134"/>
      <c r="I13" s="209" t="str">
        <f>Backend!L34</f>
        <v/>
      </c>
      <c r="J13" s="218"/>
      <c r="K13" s="3"/>
    </row>
    <row r="14" spans="2:17" ht="100" customHeight="1">
      <c r="B14" s="207"/>
      <c r="C14" s="15" t="s">
        <v>4</v>
      </c>
      <c r="D14" s="135"/>
      <c r="E14" s="135"/>
      <c r="F14" s="135"/>
      <c r="G14" s="135"/>
      <c r="H14" s="135"/>
      <c r="I14" s="209"/>
      <c r="J14" s="218"/>
      <c r="K14" s="3"/>
    </row>
    <row r="15" spans="2:17" ht="80" customHeight="1">
      <c r="B15" s="212" t="s">
        <v>103</v>
      </c>
      <c r="C15" s="212"/>
      <c r="J15" s="3"/>
      <c r="K15" s="3"/>
    </row>
    <row r="16" spans="2:17" ht="60" customHeight="1">
      <c r="J16" s="3"/>
      <c r="K16" s="3"/>
    </row>
    <row r="17" spans="10:11" ht="60" customHeight="1">
      <c r="J17" s="7"/>
      <c r="K17" s="7"/>
    </row>
  </sheetData>
  <sheetProtection algorithmName="SHA-512" hashValue="AXDzeVgM3Ss19FHC3s15MD4qwePZMR+PXKmiy86h8j6MtEGgxQRNmgUTrxtlQpi18SXJaSfHz5a+ZsI6o43j2g==" saltValue="+8QV+2eNA2uqV22gk4Cfeg==" spinCount="100000" sheet="1" objects="1" scenarios="1"/>
  <mergeCells count="15">
    <mergeCell ref="B15:C15"/>
    <mergeCell ref="B5:C5"/>
    <mergeCell ref="B6:C6"/>
    <mergeCell ref="B7:B8"/>
    <mergeCell ref="I7:I8"/>
    <mergeCell ref="B1:F1"/>
    <mergeCell ref="J7:J14"/>
    <mergeCell ref="B9:B10"/>
    <mergeCell ref="I9:I10"/>
    <mergeCell ref="B11:B12"/>
    <mergeCell ref="I11:I12"/>
    <mergeCell ref="B13:B14"/>
    <mergeCell ref="I13:I14"/>
    <mergeCell ref="I5:J5"/>
    <mergeCell ref="B2:J4"/>
  </mergeCells>
  <conditionalFormatting sqref="D7:H7 D9:H9 D11:H11">
    <cfRule type="colorScale" priority="2">
      <colorScale>
        <cfvo type="num" val="1"/>
        <cfvo type="num" val="2"/>
        <cfvo type="num" val="3"/>
        <color rgb="FFFF7C80"/>
        <color rgb="FFFFC000"/>
        <color rgb="FF92D050"/>
      </colorScale>
    </cfRule>
  </conditionalFormatting>
  <conditionalFormatting sqref="D13:H13">
    <cfRule type="colorScale" priority="1">
      <colorScale>
        <cfvo type="num" val="1"/>
        <cfvo type="num" val="2"/>
        <cfvo type="num" val="3"/>
        <color rgb="FFFF7C80"/>
        <color rgb="FFFFC000"/>
        <color rgb="FF92D050"/>
      </colorScale>
    </cfRule>
  </conditionalFormatting>
  <dataValidations count="1">
    <dataValidation type="list" allowBlank="1" showInputMessage="1" showErrorMessage="1" sqref="D7:H7 D9:H9 D11:H11 D13:H13" xr:uid="{3C210305-9ED1-436C-B230-B48BE9495B48}">
      <formula1>"N/A,1,2,3"</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794A1ADBD03D46A2AD9EF6C7E5A9E5" ma:contentTypeVersion="14" ma:contentTypeDescription="Create a new document." ma:contentTypeScope="" ma:versionID="935a7f952ab0fa3740b9e2bf41272033">
  <xsd:schema xmlns:xsd="http://www.w3.org/2001/XMLSchema" xmlns:xs="http://www.w3.org/2001/XMLSchema" xmlns:p="http://schemas.microsoft.com/office/2006/metadata/properties" xmlns:ns2="63d7ccb6-9175-4bef-92c4-65391af9071e" xmlns:ns3="20dc6c72-f01d-4946-9948-edc9b6576490" targetNamespace="http://schemas.microsoft.com/office/2006/metadata/properties" ma:root="true" ma:fieldsID="b06cf6a2397f9377d4d806a05a05756e" ns2:_="" ns3:_="">
    <xsd:import namespace="63d7ccb6-9175-4bef-92c4-65391af9071e"/>
    <xsd:import namespace="20dc6c72-f01d-4946-9948-edc9b657649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d7ccb6-9175-4bef-92c4-65391af907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ca49b27d-a8f4-4e0a-9d7a-7a66872d4e4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0dc6c72-f01d-4946-9948-edc9b6576490"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2effe313-32c5-4b01-ae4f-915d0313ae9b}" ma:internalName="TaxCatchAll" ma:showField="CatchAllData" ma:web="20dc6c72-f01d-4946-9948-edc9b65764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0dc6c72-f01d-4946-9948-edc9b6576490" xsi:nil="true"/>
    <lcf76f155ced4ddcb4097134ff3c332f xmlns="63d7ccb6-9175-4bef-92c4-65391af9071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74D0B69-2CAD-4D80-89C9-A338DD4DC9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d7ccb6-9175-4bef-92c4-65391af9071e"/>
    <ds:schemaRef ds:uri="20dc6c72-f01d-4946-9948-edc9b65764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E4907E-0E71-4BD8-8D7C-379CDB7FE59F}">
  <ds:schemaRefs>
    <ds:schemaRef ds:uri="http://schemas.microsoft.com/sharepoint/v3/contenttype/forms"/>
  </ds:schemaRefs>
</ds:datastoreItem>
</file>

<file path=customXml/itemProps3.xml><?xml version="1.0" encoding="utf-8"?>
<ds:datastoreItem xmlns:ds="http://schemas.openxmlformats.org/officeDocument/2006/customXml" ds:itemID="{276D6AF1-AF5B-41A1-8B2E-98C2984398A9}">
  <ds:schemaRefs>
    <ds:schemaRef ds:uri="63d7ccb6-9175-4bef-92c4-65391af9071e"/>
    <ds:schemaRef ds:uri="http://schemas.openxmlformats.org/package/2006/metadata/core-properties"/>
    <ds:schemaRef ds:uri="http://purl.org/dc/elements/1.1/"/>
    <ds:schemaRef ds:uri="http://schemas.microsoft.com/office/2006/documentManagement/types"/>
    <ds:schemaRef ds:uri="20dc6c72-f01d-4946-9948-edc9b6576490"/>
    <ds:schemaRef ds:uri="http://schemas.microsoft.com/office/2006/metadata/properties"/>
    <ds:schemaRef ds:uri="http://purl.org/dc/terms/"/>
    <ds:schemaRef ds:uri="http://purl.org/dc/dcmitype/"/>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How to use</vt:lpstr>
      <vt:lpstr>Step1_Prioritisation Criteria</vt:lpstr>
      <vt:lpstr>Step2_Rating System</vt:lpstr>
      <vt:lpstr>At a glance</vt:lpstr>
      <vt:lpstr>Analysis</vt:lpstr>
      <vt:lpstr>Backend</vt:lpstr>
      <vt:lpstr>Economy</vt:lpstr>
      <vt:lpstr>Skills, employment and AEB</vt:lpstr>
      <vt:lpstr>Transport</vt:lpstr>
      <vt:lpstr>Housing</vt:lpstr>
      <vt:lpstr>Environment and place</vt:lpstr>
      <vt:lpstr>Health and social care</vt:lpstr>
      <vt:lpstr>Arts and culture</vt:lpstr>
      <vt:lpstr>Policing, crime, and safety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 Dancox</dc:creator>
  <cp:keywords/>
  <dc:description/>
  <cp:lastModifiedBy>Thom Dancox</cp:lastModifiedBy>
  <cp:revision/>
  <dcterms:created xsi:type="dcterms:W3CDTF">2024-11-13T11:05:27Z</dcterms:created>
  <dcterms:modified xsi:type="dcterms:W3CDTF">2025-03-25T11:20:17Z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0x010100B6794A1ADBD03D46A2AD9EF6C7E5A9E5</vt:lpwstr>
  </property>
  <property fmtid="{D5CDD505-2E9C-101B-9397-08002B2CF9AE}" pid="3" name="MediaServiceImageTags">
    <vt:lpwstr/>
  </property>
</Properties>
</file>